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52" authorId="0">
      <text>
        <r>
          <rPr>
            <b/>
            <sz val="8"/>
            <color indexed="8"/>
            <rFont val="Tahoma"/>
            <family val="2"/>
          </rPr>
          <t>MOC sezonowa:
30.04-30.09     40kW
01.10-30.04     10 kW</t>
        </r>
      </text>
    </comment>
  </commentList>
</comments>
</file>

<file path=xl/sharedStrings.xml><?xml version="1.0" encoding="utf-8"?>
<sst xmlns="http://schemas.openxmlformats.org/spreadsheetml/2006/main" count="430" uniqueCount="219">
  <si>
    <t>FORMULARZ CENOWY</t>
  </si>
  <si>
    <r>
      <rPr>
        <b/>
        <sz val="11"/>
        <rFont val="Arial"/>
        <family val="2"/>
      </rPr>
      <t xml:space="preserve">ZAKUP (obrót) </t>
    </r>
    <r>
      <rPr>
        <sz val="11"/>
        <rFont val="Arial"/>
        <family val="2"/>
      </rPr>
      <t>energii elektrycznej dla obiektów gminy miasto Sieradz</t>
    </r>
  </si>
  <si>
    <t>……………………………………..…………………………………………………</t>
  </si>
  <si>
    <t>Tabela 1</t>
  </si>
  <si>
    <t>termin</t>
  </si>
  <si>
    <t>Ceny ofertowe</t>
  </si>
  <si>
    <t>01.01.2018 – 31.12.</t>
  </si>
  <si>
    <t>………………….…………..……………………….…………………………………………………</t>
  </si>
  <si>
    <t>Lp.</t>
  </si>
  <si>
    <t>Taryfa</t>
  </si>
  <si>
    <t>strefa</t>
  </si>
  <si>
    <t>cena jedn. netto zł za 1 MWh/ 1pkt</t>
  </si>
  <si>
    <t>Nazwa i adres, tel./fax Wykonawcy</t>
  </si>
  <si>
    <t>Objaśnienia:</t>
  </si>
  <si>
    <t>C11</t>
  </si>
  <si>
    <t>całodobowa</t>
  </si>
  <si>
    <t>1.</t>
  </si>
  <si>
    <r>
      <rPr>
        <sz val="10"/>
        <rFont val="Arial"/>
        <family val="2"/>
      </rPr>
      <t xml:space="preserve">Podać oferowane ceny jednostkowe dla poszczególnych taryf, stref i opłat, wypełniając właściwe wiersze, od 1 do 11, w </t>
    </r>
    <r>
      <rPr>
        <b/>
        <sz val="10"/>
        <rFont val="Arial"/>
        <family val="2"/>
      </rPr>
      <t>Tabeli 1</t>
    </r>
    <r>
      <rPr>
        <sz val="10"/>
        <rFont val="Arial"/>
        <family val="2"/>
      </rPr>
      <t>.</t>
    </r>
  </si>
  <si>
    <t>C21</t>
  </si>
  <si>
    <t>2.</t>
  </si>
  <si>
    <t>Ceny jednostkowe netto dla dostawy energii elektrycznej (Tabela 1: wiersze od 1 do 9) podać z dokładnością do 2 miejsc po przecinku</t>
  </si>
  <si>
    <t>G11</t>
  </si>
  <si>
    <t>3.</t>
  </si>
  <si>
    <r>
      <rPr>
        <sz val="10"/>
        <rFont val="Arial"/>
        <family val="2"/>
      </rPr>
      <t xml:space="preserve">Cenę jednostkową netto dla </t>
    </r>
    <r>
      <rPr>
        <b/>
        <sz val="10"/>
        <rFont val="Arial"/>
        <family val="2"/>
      </rPr>
      <t>opłaty handlowej</t>
    </r>
    <r>
      <rPr>
        <sz val="10"/>
        <rFont val="Arial"/>
        <family val="2"/>
      </rPr>
      <t xml:space="preserve"> (za miesięczną obsługę pojedynczego punktu poboru, Tabela 1: wiersz 10) podać z dokładnością do </t>
    </r>
    <r>
      <rPr>
        <b/>
        <sz val="10"/>
        <rFont val="Arial"/>
        <family val="2"/>
      </rPr>
      <t>2 miejsc po przecinku</t>
    </r>
  </si>
  <si>
    <t>C12a</t>
  </si>
  <si>
    <t>szczytowa</t>
  </si>
  <si>
    <t>4.</t>
  </si>
  <si>
    <t>Przenieść ceny ofertowe z Tabeli 1, do Tabeli 2 wstawiając je w odpowiednich wierszach kolumny 6 tj. zgodnie z oznaczeniami taryf (kolumna 3) i stref (kolumna 4).</t>
  </si>
  <si>
    <t>pozaszczytowa</t>
  </si>
  <si>
    <t>5.</t>
  </si>
  <si>
    <r>
      <rPr>
        <sz val="10"/>
        <rFont val="Arial"/>
        <family val="2"/>
      </rPr>
      <t xml:space="preserve">Dokonać w kolumnie 7 wyliczeń ceny netto za dostawę energii elektrycznej -zgodnie ze wzorem </t>
    </r>
    <r>
      <rPr>
        <b/>
        <sz val="10"/>
        <rFont val="Arial"/>
        <family val="2"/>
      </rPr>
      <t>(7)=(5) x (6)</t>
    </r>
  </si>
  <si>
    <t>C12b</t>
  </si>
  <si>
    <t>dzienna</t>
  </si>
  <si>
    <t>6.</t>
  </si>
  <si>
    <r>
      <rPr>
        <sz val="10"/>
        <color indexed="53"/>
        <rFont val="Arial"/>
        <family val="2"/>
      </rPr>
      <t xml:space="preserve">Dokonać w kolumnie 10 wyliczeń ceny netto z tytułu kosztów opłaty handlowej w okresie </t>
    </r>
    <r>
      <rPr>
        <b/>
        <sz val="10"/>
        <color indexed="53"/>
        <rFont val="Arial"/>
        <family val="2"/>
      </rPr>
      <t>24 miesięcy</t>
    </r>
    <r>
      <rPr>
        <sz val="10"/>
        <color indexed="53"/>
        <rFont val="Arial"/>
        <family val="2"/>
      </rPr>
      <t xml:space="preserve"> tj. zgodnie ze wzorem </t>
    </r>
    <r>
      <rPr>
        <b/>
        <sz val="10"/>
        <color indexed="53"/>
        <rFont val="Arial"/>
        <family val="2"/>
      </rPr>
      <t>(10) = (8) x (9) x 24m-ce</t>
    </r>
  </si>
  <si>
    <t>nocna</t>
  </si>
  <si>
    <t>7.</t>
  </si>
  <si>
    <t>W kolumnie 11 dokonać  wyliczenia łącznej ceny oferty netto: dodając właściwe dla tego samego wiersza wartości z kolumn 7 i 10.</t>
  </si>
  <si>
    <t>C22b</t>
  </si>
  <si>
    <t>8.</t>
  </si>
  <si>
    <t>W kolumnie 12 dokonać wyliczenia ceny oferty brutto, dodając do odpowiednich cen netto należny od nich podatek VAT naliczony  według stawki podanej w wierszu 11 Tabeli 1</t>
  </si>
  <si>
    <t>9.</t>
  </si>
  <si>
    <t>Stawkę podatku VAT podać w formacie % jako liczbę całkowitą (bez miejsc po przecinku).</t>
  </si>
  <si>
    <t>opłata handlowa za 1 pkt/m-c/</t>
  </si>
  <si>
    <t>10.</t>
  </si>
  <si>
    <t>Wszystkie wartości podać w złotych polskich, dokonując właściwych zaokrągleń do 2 miejsc po przecinku (kolumny: 7,10,11,12).</t>
  </si>
  <si>
    <t>stawka podatku VAT (%)</t>
  </si>
  <si>
    <t>11.</t>
  </si>
  <si>
    <t>Tabela 2</t>
  </si>
  <si>
    <t>Kalkulacja cenowa oferty</t>
  </si>
  <si>
    <t>Lp</t>
  </si>
  <si>
    <t>Odbiorca/ Nabywca</t>
  </si>
  <si>
    <t>adres pkt poboru</t>
  </si>
  <si>
    <t>nr licznika</t>
  </si>
  <si>
    <t>moc umowna</t>
  </si>
  <si>
    <t>numer PPE</t>
  </si>
  <si>
    <t>okres rozliczeniowy</t>
  </si>
  <si>
    <t>taryfa</t>
  </si>
  <si>
    <t>zużycie</t>
  </si>
  <si>
    <t>energia elektryczna</t>
  </si>
  <si>
    <t>opłata handlowa</t>
  </si>
  <si>
    <t>Wartość OGÓŁEM:</t>
  </si>
  <si>
    <t xml:space="preserve">wartość dla Jednostek           </t>
  </si>
  <si>
    <t>ozn.</t>
  </si>
  <si>
    <t>ceny jedn.        za 1 MWh</t>
  </si>
  <si>
    <t xml:space="preserve">wartość </t>
  </si>
  <si>
    <t>ilość pkt poboru</t>
  </si>
  <si>
    <t xml:space="preserve">cena jedn. za /m-c/pkt </t>
  </si>
  <si>
    <r>
      <rPr>
        <b/>
        <sz val="10"/>
        <rFont val="Arial"/>
        <family val="2"/>
      </rPr>
      <t xml:space="preserve">wartość za </t>
    </r>
    <r>
      <rPr>
        <b/>
        <sz val="10"/>
        <color indexed="53"/>
        <rFont val="Arial"/>
        <family val="2"/>
      </rPr>
      <t>24 miesiące</t>
    </r>
  </si>
  <si>
    <t xml:space="preserve">           Energia elektryczna           + opłata Handlowa</t>
  </si>
  <si>
    <t>aktualna</t>
  </si>
  <si>
    <t>MWh</t>
  </si>
  <si>
    <t>netto zł</t>
  </si>
  <si>
    <t>brutto zł</t>
  </si>
  <si>
    <t>7 = 5 x 6</t>
  </si>
  <si>
    <r>
      <rPr>
        <b/>
        <sz val="8"/>
        <rFont val="Arial"/>
        <family val="2"/>
      </rPr>
      <t xml:space="preserve">10 =  8 x 9 </t>
    </r>
    <r>
      <rPr>
        <b/>
        <sz val="8"/>
        <color indexed="53"/>
        <rFont val="Arial"/>
        <family val="2"/>
      </rPr>
      <t>x 24mce</t>
    </r>
  </si>
  <si>
    <t>11 = 7 + 10</t>
  </si>
  <si>
    <t>12 = 11 + VAT</t>
  </si>
  <si>
    <t xml:space="preserve">Przedszkole Nr 1 </t>
  </si>
  <si>
    <t>plac Wojewódzki 2</t>
  </si>
  <si>
    <t>00165561</t>
  </si>
  <si>
    <t>PLZELD030035380138</t>
  </si>
  <si>
    <t>1 mies.</t>
  </si>
  <si>
    <t xml:space="preserve">Przedszkole Nr 2 </t>
  </si>
  <si>
    <t>ul. Rycerska 1</t>
  </si>
  <si>
    <t>19902467</t>
  </si>
  <si>
    <t>PLZELD030035750175</t>
  </si>
  <si>
    <t>PLZELD030035760176</t>
  </si>
  <si>
    <t>PLZELD030035430143</t>
  </si>
  <si>
    <t>pozaszczyt</t>
  </si>
  <si>
    <t xml:space="preserve">Przedszkole Nr 3 </t>
  </si>
  <si>
    <t>ul. Łokietka 27 A</t>
  </si>
  <si>
    <t xml:space="preserve">00081038 </t>
  </si>
  <si>
    <t>Przedszkole Nr 4</t>
  </si>
  <si>
    <t>ul. Piłsudskiego 5 A</t>
  </si>
  <si>
    <t>90117710</t>
  </si>
  <si>
    <t>PLZELD030035080108</t>
  </si>
  <si>
    <t xml:space="preserve">Przedszkole Nr 5 </t>
  </si>
  <si>
    <t>ul. Jana Pawła II 41</t>
  </si>
  <si>
    <t>PLZELD030035230123</t>
  </si>
  <si>
    <t xml:space="preserve">Przedszkole Nr 6 </t>
  </si>
  <si>
    <t>ul. Zajęcza 1</t>
  </si>
  <si>
    <t>PLZELD030035140114</t>
  </si>
  <si>
    <t>Przedszkole Nr 15</t>
  </si>
  <si>
    <t>ul. Stacheckiego - Koliba 3</t>
  </si>
  <si>
    <t>PLZELD030035440144</t>
  </si>
  <si>
    <t>Szkoła Podstawowa Nr 1</t>
  </si>
  <si>
    <t>ul. Kościuszki 14</t>
  </si>
  <si>
    <t>PLZELD030004590163</t>
  </si>
  <si>
    <t>ul. Rycerska 4</t>
  </si>
  <si>
    <t>PLZELD030004530157</t>
  </si>
  <si>
    <t>Szkoła Podstawowa Nr 4</t>
  </si>
  <si>
    <t>PLZELD030004890193</t>
  </si>
  <si>
    <t>PLZELD030004770181</t>
  </si>
  <si>
    <t>Szkoła Podstawowa Nr 6</t>
  </si>
  <si>
    <t>PLZELD030004860190</t>
  </si>
  <si>
    <t>Szkoła Podstawowa Nr 8</t>
  </si>
  <si>
    <t>ul. Szlachecka 11</t>
  </si>
  <si>
    <t>PLZELD030015390176</t>
  </si>
  <si>
    <t>2 mies.</t>
  </si>
  <si>
    <t>Szkoła Podstawowa Nr 9</t>
  </si>
  <si>
    <t>ul. Łokietka 55</t>
  </si>
  <si>
    <t>PLZELD030029380120</t>
  </si>
  <si>
    <t>Szkoła Podstawowa Nr10</t>
  </si>
  <si>
    <t>w obiekcie: basen</t>
  </si>
  <si>
    <t>PLZELD030002680166</t>
  </si>
  <si>
    <t>PLZELD030686530166</t>
  </si>
  <si>
    <t>Al Grunwaldzka 10</t>
  </si>
  <si>
    <t>PLZELD030035790179</t>
  </si>
  <si>
    <t>Miejska Biblioteka Publiczna w Sieradzu</t>
  </si>
  <si>
    <t>ul. Polna 36a</t>
  </si>
  <si>
    <t>PLZELD030016090149</t>
  </si>
  <si>
    <t>ul. Reymonta 19</t>
  </si>
  <si>
    <t>PLZELD030016100150</t>
  </si>
  <si>
    <t>Sieradzkie Centrum Kultury</t>
  </si>
  <si>
    <t>ul. Dominikańska 19</t>
  </si>
  <si>
    <t>PLZELD030004090113</t>
  </si>
  <si>
    <t>Klonowa: Amfiteatr</t>
  </si>
  <si>
    <t>PLZELD030004080112</t>
  </si>
  <si>
    <t>Miejski Ośrodek Sportu i Rekreacji w Sieradzu</t>
  </si>
  <si>
    <t>Sportowa 1</t>
  </si>
  <si>
    <t>PLZELD030003530154</t>
  </si>
  <si>
    <t>ośrodek Ruda</t>
  </si>
  <si>
    <t>PLZELD030015520189</t>
  </si>
  <si>
    <t>Łokietka 55: Hala</t>
  </si>
  <si>
    <t>PLZELD030015530190</t>
  </si>
  <si>
    <t>Portowa 1: Hotel</t>
  </si>
  <si>
    <t>PLZELD030701350193</t>
  </si>
  <si>
    <t>Miejski Ośrodek Pomocy Społecznej w Sieradzu</t>
  </si>
  <si>
    <t>ul. Polna 5</t>
  </si>
  <si>
    <t>PLZELD030036080111</t>
  </si>
  <si>
    <t>ul. Polna 5/15</t>
  </si>
  <si>
    <t>PLZELD030036090112</t>
  </si>
  <si>
    <t>ul. Polna 18/20</t>
  </si>
  <si>
    <t>PLZELD030004580162</t>
  </si>
  <si>
    <t>ul. Polna 2/13</t>
  </si>
  <si>
    <t>PLZELD030664530100</t>
  </si>
  <si>
    <t>Straż Miejska w Sieradzu</t>
  </si>
  <si>
    <t>ul. Kościuszki 6</t>
  </si>
  <si>
    <t>PLZELD030705920165</t>
  </si>
  <si>
    <t>działalność</t>
  </si>
  <si>
    <t>PLZELD030032030191</t>
  </si>
  <si>
    <t>biuro</t>
  </si>
  <si>
    <t>PLZELD030032040192</t>
  </si>
  <si>
    <t>Mickiewicza 9</t>
  </si>
  <si>
    <t>PLZELD030167880196</t>
  </si>
  <si>
    <t>Al. Grunwaldzka 21</t>
  </si>
  <si>
    <t>PLZELD030032060194</t>
  </si>
  <si>
    <t>Piastowska 4</t>
  </si>
  <si>
    <t>PLZELD030032070195</t>
  </si>
  <si>
    <t>Łokietka 43</t>
  </si>
  <si>
    <t>PLZELD030032080196</t>
  </si>
  <si>
    <t>Broniewskiego 32</t>
  </si>
  <si>
    <t>PLZELD030032090100</t>
  </si>
  <si>
    <t>Al. Grunwaldzka 23a</t>
  </si>
  <si>
    <t>PLZELD030032100101</t>
  </si>
  <si>
    <t>Aleja Pokoju 9</t>
  </si>
  <si>
    <t>PLZELD030032110102</t>
  </si>
  <si>
    <t>Jagiellońska 28</t>
  </si>
  <si>
    <t>PLZELD030032120103</t>
  </si>
  <si>
    <t>Rynek 13</t>
  </si>
  <si>
    <t>nowy</t>
  </si>
  <si>
    <t>PLZELD030666670120</t>
  </si>
  <si>
    <t>gmina miasto Sieradz</t>
  </si>
  <si>
    <t>PLZELD030710020187</t>
  </si>
  <si>
    <t>PLZELD030667220175</t>
  </si>
  <si>
    <t>PLZELD030716010107</t>
  </si>
  <si>
    <t>PLZELD030728180160</t>
  </si>
  <si>
    <t>PLZELD030713310128</t>
  </si>
  <si>
    <t>PLZELD030000350127</t>
  </si>
  <si>
    <t>PLZELD030039380150</t>
  </si>
  <si>
    <t>PLZELD030004620166</t>
  </si>
  <si>
    <t>PLZELD030741780162</t>
  </si>
  <si>
    <t>PLZELD030741790163</t>
  </si>
  <si>
    <t>PLZELD030741800164</t>
  </si>
  <si>
    <t>oświetlenie uliczne</t>
  </si>
  <si>
    <r>
      <rPr>
        <sz val="11"/>
        <rFont val="Arial"/>
        <family val="2"/>
      </rPr>
      <t xml:space="preserve">zgodnie z </t>
    </r>
    <r>
      <rPr>
        <b/>
        <sz val="11"/>
        <rFont val="Arial"/>
        <family val="2"/>
      </rPr>
      <t>zał. nr 5a</t>
    </r>
  </si>
  <si>
    <t>oświetlenie zgodnie z Zał. 5A do SIWZ</t>
  </si>
  <si>
    <t>ZGM: obiekty komunalne</t>
  </si>
  <si>
    <t>Lokajskiego 1</t>
  </si>
  <si>
    <r>
      <rPr>
        <sz val="11"/>
        <rFont val="Arial"/>
        <family val="2"/>
      </rPr>
      <t xml:space="preserve">Zgodnie z </t>
    </r>
    <r>
      <rPr>
        <b/>
        <sz val="11"/>
        <rFont val="Arial"/>
        <family val="2"/>
      </rPr>
      <t>zał. 5b</t>
    </r>
  </si>
  <si>
    <t>PLZELD030005280135</t>
  </si>
  <si>
    <t>mieszkalne</t>
  </si>
  <si>
    <t>zgodnie z Zał. 5B do SIWZ</t>
  </si>
  <si>
    <t>użytkowe</t>
  </si>
  <si>
    <t xml:space="preserve"> C11</t>
  </si>
  <si>
    <t>PODSUMOWANIE</t>
  </si>
  <si>
    <t>OGÓŁEM MWh:</t>
  </si>
  <si>
    <t>Razem:</t>
  </si>
  <si>
    <r>
      <rPr>
        <b/>
        <sz val="9"/>
        <rFont val="Arial"/>
        <family val="2"/>
      </rPr>
      <t xml:space="preserve">10 =  8 x 9 </t>
    </r>
    <r>
      <rPr>
        <b/>
        <sz val="9"/>
        <color indexed="53"/>
        <rFont val="Arial"/>
        <family val="2"/>
      </rPr>
      <t>x 24mce</t>
    </r>
  </si>
  <si>
    <r>
      <rPr>
        <b/>
        <sz val="10"/>
        <rFont val="Arial"/>
        <family val="2"/>
      </rPr>
      <t xml:space="preserve">wartość za </t>
    </r>
    <r>
      <rPr>
        <b/>
        <sz val="10"/>
        <color indexed="10"/>
        <rFont val="Arial"/>
        <family val="2"/>
      </rPr>
      <t>24 miesiące</t>
    </r>
  </si>
  <si>
    <t>Energia elektryczna                           + opłata Handlowa</t>
  </si>
  <si>
    <t>……………..………..</t>
  </si>
  <si>
    <t>dnia</t>
  </si>
  <si>
    <t>……………..………………………………………………………...…..</t>
  </si>
  <si>
    <t>miejscowość</t>
  </si>
  <si>
    <t>data</t>
  </si>
  <si>
    <t>podpisy i pieczęcie imienne osób upoważnionych do reprezentowania Wykonawcy</t>
  </si>
  <si>
    <t xml:space="preserve">Łączną cenę zakupu (obrót) brutto energii elektrycznej (umieszczoną w komórce leżącej na przecięciu wiersza 58 i kolumny 12), należy wpisać w pkt 1 Załącznika nr 1 do SIWZ: Oferta Wykonawcy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</si>
</sst>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kWh&quot;"/>
    <numFmt numFmtId="165" formatCode="#,##0.00\ [$zł-415];[Red]\-#,##0.00\ [$zł-415]"/>
    <numFmt numFmtId="166" formatCode="#,##0.00000"/>
    <numFmt numFmtId="167" formatCode="#,##0.00&quot; zł&quot;"/>
    <numFmt numFmtId="168" formatCode="#,##0.00000\ _z_ł"/>
    <numFmt numFmtId="169" formatCode="#,##0.00000_ ;[Red]\-#,##0.00000\ "/>
    <numFmt numFmtId="170" formatCode="0.00000"/>
    <numFmt numFmtId="171" formatCode="_-* #,##0.00&quot; zł&quot;_-;\-* #,##0.00&quot; zł&quot;_-;_-* \-??&quot; zł&quot;_-;_-@_-"/>
    <numFmt numFmtId="172" formatCode="\+0"/>
    <numFmt numFmtId="173" formatCode="#,##0&quot; kWh&quot;"/>
    <numFmt numFmtId="174" formatCode="#,##0&quot; miesiące&quot;"/>
  </numFmts>
  <fonts count="6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53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53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wrapText="1"/>
      <protection hidden="1" locked="0"/>
    </xf>
    <xf numFmtId="164" fontId="6" fillId="34" borderId="10" xfId="0" applyNumberFormat="1" applyFont="1" applyFill="1" applyBorder="1" applyAlignment="1">
      <alignment horizontal="right" vertical="center" wrapText="1"/>
    </xf>
    <xf numFmtId="164" fontId="6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  <protection hidden="1" locked="0"/>
    </xf>
    <xf numFmtId="0" fontId="10" fillId="0" borderId="0" xfId="0" applyFont="1" applyFill="1" applyBorder="1" applyAlignment="1">
      <alignment horizontal="center" vertical="center" wrapText="1"/>
    </xf>
    <xf numFmtId="0" fontId="12" fillId="35" borderId="11" xfId="51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 shrinkToFit="1"/>
    </xf>
    <xf numFmtId="168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 shrinkToFit="1"/>
    </xf>
    <xf numFmtId="0" fontId="5" fillId="36" borderId="1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 shrinkToFi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 shrinkToFit="1"/>
    </xf>
    <xf numFmtId="0" fontId="9" fillId="36" borderId="23" xfId="0" applyFont="1" applyFill="1" applyBorder="1" applyAlignment="1">
      <alignment horizontal="center" vertical="center" wrapText="1" shrinkToFit="1"/>
    </xf>
    <xf numFmtId="0" fontId="9" fillId="36" borderId="24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 shrinkToFit="1"/>
    </xf>
    <xf numFmtId="0" fontId="22" fillId="0" borderId="29" xfId="0" applyFont="1" applyFill="1" applyBorder="1" applyAlignment="1">
      <alignment horizontal="center" vertical="center" wrapText="1" shrinkToFit="1"/>
    </xf>
    <xf numFmtId="4" fontId="5" fillId="0" borderId="29" xfId="0" applyNumberFormat="1" applyFont="1" applyFill="1" applyBorder="1" applyAlignment="1">
      <alignment horizontal="right" vertical="center" wrapText="1"/>
    </xf>
    <xf numFmtId="171" fontId="2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29" xfId="0" applyNumberFormat="1" applyFont="1" applyFill="1" applyBorder="1" applyAlignment="1" applyProtection="1">
      <alignment vertical="center" wrapText="1"/>
      <protection hidden="1" locked="0"/>
    </xf>
    <xf numFmtId="0" fontId="23" fillId="0" borderId="29" xfId="0" applyFont="1" applyFill="1" applyBorder="1" applyAlignment="1">
      <alignment horizontal="center" vertical="center" wrapText="1"/>
    </xf>
    <xf numFmtId="171" fontId="6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1" fontId="6" fillId="0" borderId="28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7" fontId="0" fillId="0" borderId="33" xfId="0" applyNumberFormat="1" applyBorder="1" applyAlignment="1">
      <alignment horizontal="right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shrinkToFit="1"/>
    </xf>
    <xf numFmtId="0" fontId="6" fillId="36" borderId="14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 shrinkToFit="1"/>
    </xf>
    <xf numFmtId="0" fontId="22" fillId="36" borderId="14" xfId="0" applyFont="1" applyFill="1" applyBorder="1" applyAlignment="1">
      <alignment horizontal="center" vertical="center" wrapText="1" shrinkToFit="1"/>
    </xf>
    <xf numFmtId="4" fontId="5" fillId="36" borderId="14" xfId="0" applyNumberFormat="1" applyFont="1" applyFill="1" applyBorder="1" applyAlignment="1">
      <alignment horizontal="right" vertical="center" wrapText="1"/>
    </xf>
    <xf numFmtId="171" fontId="0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14" xfId="0" applyNumberFormat="1" applyFont="1" applyFill="1" applyBorder="1" applyAlignment="1" applyProtection="1">
      <alignment vertical="center" wrapText="1"/>
      <protection hidden="1" locked="0"/>
    </xf>
    <xf numFmtId="0" fontId="23" fillId="36" borderId="14" xfId="0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1" fontId="6" fillId="0" borderId="34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35" xfId="0" applyNumberFormat="1" applyFont="1" applyFill="1" applyBorder="1" applyAlignment="1" applyProtection="1">
      <alignment horizontal="right" vertical="center" wrapText="1"/>
      <protection hidden="1" locked="0"/>
    </xf>
    <xf numFmtId="167" fontId="0" fillId="37" borderId="33" xfId="0" applyNumberFormat="1" applyFill="1" applyBorder="1" applyAlignment="1">
      <alignment horizontal="right" vertical="center" wrapText="1"/>
    </xf>
    <xf numFmtId="171" fontId="6" fillId="38" borderId="36" xfId="0" applyNumberFormat="1" applyFont="1" applyFill="1" applyBorder="1" applyAlignment="1" applyProtection="1">
      <alignment horizontal="right" vertical="center" wrapText="1"/>
      <protection hidden="1"/>
    </xf>
    <xf numFmtId="171" fontId="6" fillId="38" borderId="3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0" fillId="36" borderId="14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top" wrapText="1"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67" fontId="0" fillId="37" borderId="38" xfId="0" applyNumberForma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vertical="center" wrapText="1"/>
    </xf>
    <xf numFmtId="171" fontId="6" fillId="0" borderId="15" xfId="0" applyNumberFormat="1" applyFont="1" applyFill="1" applyBorder="1" applyAlignment="1" applyProtection="1">
      <alignment vertical="center" wrapText="1"/>
      <protection hidden="1" locked="0"/>
    </xf>
    <xf numFmtId="0" fontId="0" fillId="36" borderId="14" xfId="0" applyFont="1" applyFill="1" applyBorder="1" applyAlignment="1">
      <alignment horizontal="left" vertical="center" wrapText="1"/>
    </xf>
    <xf numFmtId="0" fontId="24" fillId="36" borderId="14" xfId="0" applyFont="1" applyFill="1" applyBorder="1" applyAlignment="1">
      <alignment vertical="center" wrapText="1"/>
    </xf>
    <xf numFmtId="171" fontId="6" fillId="0" borderId="35" xfId="0" applyNumberFormat="1" applyFont="1" applyFill="1" applyBorder="1" applyAlignment="1" applyProtection="1">
      <alignment vertical="center" wrapText="1"/>
      <protection hidden="1" locked="0"/>
    </xf>
    <xf numFmtId="1" fontId="5" fillId="36" borderId="14" xfId="0" applyNumberFormat="1" applyFont="1" applyFill="1" applyBorder="1" applyAlignment="1">
      <alignment vertical="center" wrapText="1"/>
    </xf>
    <xf numFmtId="172" fontId="2" fillId="36" borderId="14" xfId="0" applyNumberFormat="1" applyFont="1" applyFill="1" applyBorder="1" applyAlignment="1">
      <alignment horizontal="center" vertical="center" shrinkToFit="1"/>
    </xf>
    <xf numFmtId="0" fontId="25" fillId="36" borderId="14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shrinkToFit="1"/>
    </xf>
    <xf numFmtId="1" fontId="2" fillId="36" borderId="14" xfId="0" applyNumberFormat="1" applyFont="1" applyFill="1" applyBorder="1" applyAlignment="1">
      <alignment horizontal="center" vertical="center" shrinkToFit="1"/>
    </xf>
    <xf numFmtId="171" fontId="6" fillId="36" borderId="36" xfId="0" applyNumberFormat="1" applyFont="1" applyFill="1" applyBorder="1" applyAlignment="1" applyProtection="1">
      <alignment horizontal="right" vertical="center" wrapText="1"/>
      <protection hidden="1"/>
    </xf>
    <xf numFmtId="171" fontId="6" fillId="36" borderId="37" xfId="0" applyNumberFormat="1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>
      <alignment horizontal="right" vertical="center" wrapText="1"/>
    </xf>
    <xf numFmtId="0" fontId="22" fillId="36" borderId="14" xfId="0" applyFont="1" applyFill="1" applyBorder="1" applyAlignment="1">
      <alignment vertical="top" wrapText="1"/>
    </xf>
    <xf numFmtId="0" fontId="12" fillId="0" borderId="10" xfId="0" applyFont="1" applyBorder="1" applyAlignment="1">
      <alignment horizontal="right" vertical="center" wrapText="1"/>
    </xf>
    <xf numFmtId="167" fontId="0" fillId="37" borderId="39" xfId="0" applyNumberFormat="1" applyFill="1" applyBorder="1" applyAlignment="1">
      <alignment horizontal="right" vertical="center" wrapText="1"/>
    </xf>
    <xf numFmtId="173" fontId="0" fillId="0" borderId="14" xfId="0" applyNumberFormat="1" applyFont="1" applyFill="1" applyBorder="1" applyAlignment="1">
      <alignment vertical="top" wrapText="1"/>
    </xf>
    <xf numFmtId="167" fontId="0" fillId="37" borderId="40" xfId="0" applyNumberForma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 shrinkToFit="1"/>
    </xf>
    <xf numFmtId="0" fontId="22" fillId="0" borderId="43" xfId="0" applyFont="1" applyFill="1" applyBorder="1" applyAlignment="1">
      <alignment horizontal="center" vertical="center" wrapText="1" shrinkToFit="1"/>
    </xf>
    <xf numFmtId="4" fontId="5" fillId="0" borderId="43" xfId="0" applyNumberFormat="1" applyFont="1" applyFill="1" applyBorder="1" applyAlignment="1">
      <alignment horizontal="right" vertical="center" wrapText="1"/>
    </xf>
    <xf numFmtId="171" fontId="0" fillId="0" borderId="43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43" xfId="0" applyNumberFormat="1" applyFont="1" applyFill="1" applyBorder="1" applyAlignment="1" applyProtection="1">
      <alignment vertical="center" wrapText="1"/>
      <protection hidden="1" locked="0"/>
    </xf>
    <xf numFmtId="0" fontId="5" fillId="0" borderId="43" xfId="0" applyFont="1" applyFill="1" applyBorder="1" applyAlignment="1">
      <alignment horizontal="center" vertical="center" wrapText="1"/>
    </xf>
    <xf numFmtId="171" fontId="6" fillId="0" borderId="43" xfId="0" applyNumberFormat="1" applyFont="1" applyFill="1" applyBorder="1" applyAlignment="1" applyProtection="1">
      <alignment horizontal="right" vertical="center" wrapText="1"/>
      <protection hidden="1" locked="0"/>
    </xf>
    <xf numFmtId="171" fontId="6" fillId="0" borderId="44" xfId="0" applyNumberFormat="1" applyFont="1" applyFill="1" applyBorder="1" applyAlignment="1" applyProtection="1">
      <alignment horizontal="right" vertical="center" wrapText="1"/>
      <protection hidden="1" locked="0"/>
    </xf>
    <xf numFmtId="0" fontId="0" fillId="37" borderId="40" xfId="0" applyFill="1" applyBorder="1" applyAlignment="1">
      <alignment horizontal="righ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vertical="center" wrapText="1"/>
    </xf>
    <xf numFmtId="4" fontId="5" fillId="36" borderId="47" xfId="0" applyNumberFormat="1" applyFont="1" applyFill="1" applyBorder="1" applyAlignment="1">
      <alignment horizontal="center" vertical="center" wrapText="1"/>
    </xf>
    <xf numFmtId="167" fontId="5" fillId="36" borderId="48" xfId="0" applyNumberFormat="1" applyFont="1" applyFill="1" applyBorder="1" applyAlignment="1">
      <alignment horizontal="right" vertical="center" wrapText="1"/>
    </xf>
    <xf numFmtId="171" fontId="5" fillId="0" borderId="48" xfId="0" applyNumberFormat="1" applyFont="1" applyFill="1" applyBorder="1" applyAlignment="1" applyProtection="1">
      <alignment horizontal="right" vertical="center" wrapText="1"/>
      <protection hidden="1" locked="0"/>
    </xf>
    <xf numFmtId="0" fontId="5" fillId="36" borderId="16" xfId="0" applyFont="1" applyFill="1" applyBorder="1" applyAlignment="1">
      <alignment horizontal="center" vertical="center" wrapText="1"/>
    </xf>
    <xf numFmtId="171" fontId="5" fillId="0" borderId="49" xfId="0" applyNumberFormat="1" applyFont="1" applyFill="1" applyBorder="1" applyAlignment="1" applyProtection="1">
      <alignment horizontal="right" vertical="center" wrapText="1"/>
      <protection hidden="1" locked="0"/>
    </xf>
    <xf numFmtId="171" fontId="2" fillId="0" borderId="50" xfId="0" applyNumberFormat="1" applyFont="1" applyFill="1" applyBorder="1" applyAlignment="1" applyProtection="1">
      <alignment vertical="center" wrapText="1"/>
      <protection hidden="1" locked="0"/>
    </xf>
    <xf numFmtId="171" fontId="2" fillId="0" borderId="51" xfId="0" applyNumberFormat="1" applyFont="1" applyFill="1" applyBorder="1" applyAlignment="1" applyProtection="1">
      <alignment vertical="center" wrapText="1"/>
      <protection hidden="1" locked="0"/>
    </xf>
    <xf numFmtId="171" fontId="2" fillId="0" borderId="40" xfId="0" applyNumberFormat="1" applyFont="1" applyFill="1" applyBorder="1" applyAlignment="1">
      <alignment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 shrinkToFi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 shrinkToFit="1"/>
    </xf>
    <xf numFmtId="0" fontId="2" fillId="36" borderId="55" xfId="0" applyFont="1" applyFill="1" applyBorder="1" applyAlignment="1">
      <alignment horizontal="center" vertical="center" wrapText="1" shrinkToFi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 shrinkToFit="1"/>
    </xf>
    <xf numFmtId="0" fontId="5" fillId="36" borderId="48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wrapText="1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center" wrapText="1"/>
      <protection hidden="1" locked="0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 shrinkToFit="1"/>
    </xf>
    <xf numFmtId="165" fontId="14" fillId="0" borderId="6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left" vertical="center" wrapText="1"/>
    </xf>
    <xf numFmtId="165" fontId="14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166" fontId="2" fillId="35" borderId="60" xfId="0" applyNumberFormat="1" applyFont="1" applyFill="1" applyBorder="1" applyAlignment="1">
      <alignment horizontal="center" vertical="center" wrapText="1"/>
    </xf>
    <xf numFmtId="167" fontId="14" fillId="0" borderId="63" xfId="0" applyNumberFormat="1" applyFont="1" applyFill="1" applyBorder="1" applyAlignment="1" applyProtection="1">
      <alignment horizontal="center" vertical="center" wrapText="1" shrinkToFit="1"/>
      <protection hidden="1" locked="0"/>
    </xf>
    <xf numFmtId="166" fontId="2" fillId="35" borderId="12" xfId="0" applyNumberFormat="1" applyFont="1" applyFill="1" applyBorder="1" applyAlignment="1">
      <alignment horizontal="center" vertical="center" wrapText="1"/>
    </xf>
    <xf numFmtId="9" fontId="14" fillId="0" borderId="64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36" borderId="67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 wrapText="1"/>
    </xf>
    <xf numFmtId="0" fontId="0" fillId="36" borderId="68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9" fillId="36" borderId="72" xfId="0" applyFont="1" applyFill="1" applyBorder="1" applyAlignment="1">
      <alignment horizontal="center" vertical="center" wrapText="1"/>
    </xf>
    <xf numFmtId="0" fontId="9" fillId="36" borderId="68" xfId="0" applyFont="1" applyFill="1" applyBorder="1" applyAlignment="1">
      <alignment horizontal="center" vertical="center" wrapText="1"/>
    </xf>
    <xf numFmtId="0" fontId="9" fillId="36" borderId="73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vertical="center" wrapText="1"/>
    </xf>
    <xf numFmtId="167" fontId="0" fillId="37" borderId="33" xfId="0" applyNumberFormat="1" applyFill="1" applyBorder="1" applyAlignment="1">
      <alignment horizontal="right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shrinkToFit="1"/>
    </xf>
    <xf numFmtId="0" fontId="6" fillId="36" borderId="14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 shrinkToFit="1"/>
    </xf>
    <xf numFmtId="0" fontId="23" fillId="36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/>
    </xf>
    <xf numFmtId="167" fontId="0" fillId="0" borderId="33" xfId="0" applyNumberFormat="1" applyBorder="1" applyAlignment="1">
      <alignment horizontal="right" vertical="center" wrapText="1"/>
    </xf>
    <xf numFmtId="171" fontId="0" fillId="0" borderId="33" xfId="0" applyNumberFormat="1" applyBorder="1" applyAlignment="1">
      <alignment horizontal="right" vertical="center" wrapText="1"/>
    </xf>
    <xf numFmtId="0" fontId="24" fillId="36" borderId="14" xfId="0" applyFont="1" applyFill="1" applyBorder="1" applyAlignment="1">
      <alignment horizontal="center" vertical="center" wrapText="1"/>
    </xf>
    <xf numFmtId="1" fontId="2" fillId="36" borderId="14" xfId="0" applyNumberFormat="1" applyFont="1" applyFill="1" applyBorder="1" applyAlignment="1">
      <alignment horizontal="center" vertical="center" shrinkToFit="1"/>
    </xf>
    <xf numFmtId="167" fontId="0" fillId="37" borderId="39" xfId="0" applyNumberForma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center" vertical="center" shrinkToFit="1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1" fontId="5" fillId="36" borderId="14" xfId="0" applyNumberFormat="1" applyFont="1" applyFill="1" applyBorder="1" applyAlignment="1">
      <alignment vertical="center" wrapText="1"/>
    </xf>
    <xf numFmtId="1" fontId="0" fillId="36" borderId="14" xfId="0" applyNumberFormat="1" applyFont="1" applyFill="1" applyBorder="1" applyAlignment="1">
      <alignment horizontal="center" vertical="center" wrapText="1" shrinkToFit="1"/>
    </xf>
    <xf numFmtId="0" fontId="5" fillId="36" borderId="14" xfId="0" applyFont="1" applyFill="1" applyBorder="1" applyAlignment="1">
      <alignment horizontal="center" vertical="center" wrapText="1"/>
    </xf>
    <xf numFmtId="167" fontId="0" fillId="37" borderId="40" xfId="0" applyNumberFormat="1" applyFill="1" applyBorder="1" applyAlignment="1">
      <alignment horizontal="right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 shrinkToFit="1"/>
    </xf>
    <xf numFmtId="0" fontId="2" fillId="36" borderId="45" xfId="0" applyFont="1" applyFill="1" applyBorder="1" applyAlignment="1">
      <alignment horizontal="center" vertical="center" wrapText="1"/>
    </xf>
    <xf numFmtId="174" fontId="9" fillId="36" borderId="52" xfId="0" applyNumberFormat="1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 wrapText="1"/>
    </xf>
    <xf numFmtId="0" fontId="5" fillId="36" borderId="72" xfId="0" applyFont="1" applyFill="1" applyBorder="1" applyAlignment="1">
      <alignment horizontal="center" vertical="center" wrapText="1"/>
    </xf>
    <xf numFmtId="0" fontId="0" fillId="36" borderId="7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74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 shrinkToFit="1"/>
    </xf>
    <xf numFmtId="0" fontId="19" fillId="36" borderId="5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zamowienia\Users\mzywica\Desktop\Energia%202017\1.Zestawienie%20PPE%20UM%20Siera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5 Charakterystyka PPE"/>
      <sheetName val="załnr 5 wykaz Odbiorców"/>
      <sheetName val="zał 6 Charakterystyka PPE2016"/>
      <sheetName val="zał 5a PPE Ośw."/>
      <sheetName val="Liczniki"/>
      <sheetName val="specyfikacja"/>
      <sheetName val="zał 5B Char ZGM"/>
      <sheetName val="inwestorski"/>
      <sheetName val="Dystrybucja VAT"/>
      <sheetName val="zał 2formularz cenowy"/>
      <sheetName val="Arkusz11"/>
    </sheetNames>
    <sheetDataSet>
      <sheetData sheetId="0">
        <row r="15">
          <cell r="F15" t="str">
            <v>ul. Ks. Apolinarego Leśniewskiego 18</v>
          </cell>
        </row>
        <row r="16">
          <cell r="F16" t="str">
            <v>Broniewskiego 30</v>
          </cell>
        </row>
        <row r="17">
          <cell r="F17" t="str">
            <v>ul. Uniejowska 199</v>
          </cell>
        </row>
        <row r="47">
          <cell r="F47" t="str">
            <v>Kolegiacka 5 monitoring</v>
          </cell>
        </row>
        <row r="48">
          <cell r="F48" t="str">
            <v>Rynek: fontanna</v>
          </cell>
        </row>
        <row r="49">
          <cell r="F49" t="str">
            <v>Rynek Praski: fontanna</v>
          </cell>
        </row>
        <row r="50">
          <cell r="F50" t="str">
            <v>Podzamcze pompownia</v>
          </cell>
        </row>
        <row r="51">
          <cell r="F51" t="str">
            <v>Podrzecze imprezy masowe</v>
          </cell>
        </row>
        <row r="52">
          <cell r="F52" t="str">
            <v>plac Wojewódzki 1</v>
          </cell>
        </row>
        <row r="53">
          <cell r="F53" t="str">
            <v>Grodzka pompownia</v>
          </cell>
        </row>
        <row r="54">
          <cell r="F54" t="str">
            <v>Wierzbowa:pompownia</v>
          </cell>
        </row>
        <row r="55">
          <cell r="F55" t="str">
            <v>WP 73: administracja</v>
          </cell>
        </row>
        <row r="56">
          <cell r="F56" t="str">
            <v>WP 73: węzeł CO</v>
          </cell>
        </row>
        <row r="57">
          <cell r="F57" t="str">
            <v>WP 73: świetlica klatka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78" zoomScaleNormal="78" zoomScalePageLayoutView="0" workbookViewId="0" topLeftCell="A2">
      <selection activeCell="Z15" sqref="Z15"/>
    </sheetView>
  </sheetViews>
  <sheetFormatPr defaultColWidth="9.00390625" defaultRowHeight="12.75"/>
  <cols>
    <col min="1" max="1" width="3.28125" style="1" customWidth="1"/>
    <col min="2" max="2" width="5.00390625" style="1" customWidth="1"/>
    <col min="3" max="3" width="12.140625" style="2" customWidth="1"/>
    <col min="4" max="5" width="0" style="2" hidden="1" customWidth="1"/>
    <col min="6" max="6" width="0" style="1" hidden="1" customWidth="1"/>
    <col min="7" max="7" width="18.140625" style="2" customWidth="1"/>
    <col min="8" max="8" width="0" style="2" hidden="1" customWidth="1"/>
    <col min="9" max="9" width="5.00390625" style="2" customWidth="1"/>
    <col min="10" max="10" width="8.28125" style="2" customWidth="1"/>
    <col min="11" max="11" width="9.28125" style="3" customWidth="1"/>
    <col min="12" max="12" width="10.421875" style="3" customWidth="1"/>
    <col min="13" max="13" width="16.421875" style="2" customWidth="1"/>
    <col min="14" max="14" width="5.00390625" style="2" customWidth="1"/>
    <col min="15" max="15" width="8.7109375" style="2" customWidth="1"/>
    <col min="16" max="16" width="12.8515625" style="2" customWidth="1"/>
    <col min="17" max="17" width="15.57421875" style="2" customWidth="1"/>
    <col min="18" max="18" width="16.00390625" style="2" customWidth="1"/>
    <col min="19" max="19" width="0" style="2" hidden="1" customWidth="1"/>
    <col min="20" max="16384" width="9.00390625" style="2" customWidth="1"/>
  </cols>
  <sheetData>
    <row r="1" ht="12.75" customHeight="1" hidden="1">
      <c r="S1" s="4">
        <v>12</v>
      </c>
    </row>
    <row r="2" spans="1:19" ht="28.5" customHeight="1">
      <c r="A2" s="5"/>
      <c r="B2" s="181" t="s">
        <v>0</v>
      </c>
      <c r="C2" s="181"/>
      <c r="D2" s="181"/>
      <c r="G2" s="182" t="s">
        <v>1</v>
      </c>
      <c r="H2" s="182"/>
      <c r="I2" s="182"/>
      <c r="J2" s="182"/>
      <c r="K2" s="182"/>
      <c r="L2" s="182"/>
      <c r="M2" s="6"/>
      <c r="N2" s="7"/>
      <c r="O2" s="7"/>
      <c r="P2" s="7"/>
      <c r="Q2" s="7"/>
      <c r="R2" s="7"/>
      <c r="S2" s="8" t="e">
        <f>#REF!</f>
        <v>#REF!</v>
      </c>
    </row>
    <row r="3" spans="1:19" ht="18" customHeight="1">
      <c r="A3" s="5"/>
      <c r="B3" s="181"/>
      <c r="C3" s="181"/>
      <c r="D3" s="181"/>
      <c r="G3" s="182"/>
      <c r="H3" s="182"/>
      <c r="I3" s="182"/>
      <c r="J3" s="182"/>
      <c r="K3" s="182"/>
      <c r="L3" s="182"/>
      <c r="M3" s="183" t="s">
        <v>2</v>
      </c>
      <c r="N3" s="183"/>
      <c r="O3" s="183"/>
      <c r="P3" s="183"/>
      <c r="Q3" s="183"/>
      <c r="R3" s="183"/>
      <c r="S3" s="9"/>
    </row>
    <row r="4" spans="1:18" ht="36.75" customHeight="1">
      <c r="A4" s="10"/>
      <c r="B4" s="11"/>
      <c r="C4" s="11"/>
      <c r="D4" s="11"/>
      <c r="E4" s="184"/>
      <c r="F4" s="184"/>
      <c r="G4" s="184"/>
      <c r="H4" s="184"/>
      <c r="I4" s="184"/>
      <c r="J4" s="184"/>
      <c r="K4" s="184"/>
      <c r="L4" s="12"/>
      <c r="M4" s="183" t="s">
        <v>2</v>
      </c>
      <c r="N4" s="183"/>
      <c r="O4" s="183"/>
      <c r="P4" s="183"/>
      <c r="Q4" s="183"/>
      <c r="R4" s="183"/>
    </row>
    <row r="5" spans="1:18" ht="15" customHeight="1">
      <c r="A5" s="10"/>
      <c r="B5" s="185" t="s">
        <v>3</v>
      </c>
      <c r="C5" s="185"/>
      <c r="D5" s="185"/>
      <c r="E5" s="186" t="s">
        <v>4</v>
      </c>
      <c r="F5" s="186"/>
      <c r="G5" s="186"/>
      <c r="H5" s="186"/>
      <c r="I5" s="186"/>
      <c r="J5" s="186"/>
      <c r="K5" s="186"/>
      <c r="L5" s="13"/>
      <c r="M5" s="14"/>
      <c r="N5" s="14"/>
      <c r="O5" s="14"/>
      <c r="P5" s="14"/>
      <c r="Q5" s="14"/>
      <c r="R5" s="14"/>
    </row>
    <row r="6" spans="1:18" ht="21" customHeight="1">
      <c r="A6" s="15"/>
      <c r="B6" s="187" t="s">
        <v>5</v>
      </c>
      <c r="C6" s="187"/>
      <c r="E6" s="188" t="s">
        <v>6</v>
      </c>
      <c r="F6" s="188"/>
      <c r="G6" s="188"/>
      <c r="H6" s="188"/>
      <c r="I6" s="188"/>
      <c r="J6" s="188"/>
      <c r="K6" s="16">
        <v>2019</v>
      </c>
      <c r="L6" s="12"/>
      <c r="M6" s="189" t="s">
        <v>7</v>
      </c>
      <c r="N6" s="189"/>
      <c r="O6" s="189"/>
      <c r="P6" s="189"/>
      <c r="Q6" s="189"/>
      <c r="R6" s="189"/>
    </row>
    <row r="7" spans="1:18" ht="28.5" customHeight="1">
      <c r="A7" s="10"/>
      <c r="B7" s="190" t="s">
        <v>8</v>
      </c>
      <c r="C7" s="17" t="s">
        <v>9</v>
      </c>
      <c r="D7" s="17" t="s">
        <v>10</v>
      </c>
      <c r="E7" s="190" t="s">
        <v>10</v>
      </c>
      <c r="F7" s="190"/>
      <c r="G7" s="190"/>
      <c r="H7" s="190"/>
      <c r="I7" s="190"/>
      <c r="J7" s="190" t="s">
        <v>11</v>
      </c>
      <c r="K7" s="190"/>
      <c r="L7" s="12"/>
      <c r="M7" s="191" t="s">
        <v>12</v>
      </c>
      <c r="N7" s="191"/>
      <c r="O7" s="191"/>
      <c r="P7" s="191"/>
      <c r="Q7" s="191"/>
      <c r="R7" s="191"/>
    </row>
    <row r="8" spans="1:18" ht="14.25" customHeight="1">
      <c r="A8" s="10"/>
      <c r="B8" s="190"/>
      <c r="C8" s="18">
        <v>1</v>
      </c>
      <c r="D8" s="18">
        <v>2</v>
      </c>
      <c r="E8" s="192">
        <v>2</v>
      </c>
      <c r="F8" s="192"/>
      <c r="G8" s="192"/>
      <c r="H8" s="192"/>
      <c r="I8" s="192"/>
      <c r="J8" s="193">
        <v>3</v>
      </c>
      <c r="K8" s="193"/>
      <c r="L8" s="12"/>
      <c r="M8" s="19" t="s">
        <v>13</v>
      </c>
      <c r="N8" s="20"/>
      <c r="O8" s="20"/>
      <c r="P8" s="20"/>
      <c r="Q8" s="20"/>
      <c r="R8" s="20"/>
    </row>
    <row r="9" spans="1:18" ht="27.75" customHeight="1">
      <c r="A9" s="10"/>
      <c r="B9" s="17">
        <v>1</v>
      </c>
      <c r="C9" s="21" t="s">
        <v>14</v>
      </c>
      <c r="D9" s="22" t="s">
        <v>15</v>
      </c>
      <c r="E9" s="194" t="s">
        <v>15</v>
      </c>
      <c r="F9" s="194"/>
      <c r="G9" s="194"/>
      <c r="H9" s="194"/>
      <c r="I9" s="194"/>
      <c r="J9" s="195"/>
      <c r="K9" s="195"/>
      <c r="L9" s="12" t="s">
        <v>16</v>
      </c>
      <c r="M9" s="196" t="s">
        <v>17</v>
      </c>
      <c r="N9" s="196"/>
      <c r="O9" s="196"/>
      <c r="P9" s="196"/>
      <c r="Q9" s="196"/>
      <c r="R9" s="196"/>
    </row>
    <row r="10" spans="1:18" ht="27.75" customHeight="1">
      <c r="A10" s="10"/>
      <c r="B10" s="17">
        <v>2</v>
      </c>
      <c r="C10" s="21" t="s">
        <v>18</v>
      </c>
      <c r="D10" s="22" t="s">
        <v>15</v>
      </c>
      <c r="E10" s="194"/>
      <c r="F10" s="194"/>
      <c r="G10" s="194"/>
      <c r="H10" s="194"/>
      <c r="I10" s="194"/>
      <c r="J10" s="195"/>
      <c r="K10" s="195"/>
      <c r="L10" s="12" t="s">
        <v>19</v>
      </c>
      <c r="M10" s="197" t="s">
        <v>20</v>
      </c>
      <c r="N10" s="197"/>
      <c r="O10" s="197"/>
      <c r="P10" s="197"/>
      <c r="Q10" s="197"/>
      <c r="R10" s="197"/>
    </row>
    <row r="11" spans="1:18" ht="40.5" customHeight="1">
      <c r="A11" s="10"/>
      <c r="B11" s="17">
        <v>3</v>
      </c>
      <c r="C11" s="21" t="s">
        <v>21</v>
      </c>
      <c r="D11" s="22" t="s">
        <v>15</v>
      </c>
      <c r="E11" s="194"/>
      <c r="F11" s="194"/>
      <c r="G11" s="194"/>
      <c r="H11" s="194"/>
      <c r="I11" s="194"/>
      <c r="J11" s="195"/>
      <c r="K11" s="195"/>
      <c r="L11" s="12" t="s">
        <v>22</v>
      </c>
      <c r="M11" s="198" t="s">
        <v>23</v>
      </c>
      <c r="N11" s="198"/>
      <c r="O11" s="198"/>
      <c r="P11" s="198"/>
      <c r="Q11" s="198"/>
      <c r="R11" s="198"/>
    </row>
    <row r="12" spans="1:18" ht="39.75" customHeight="1">
      <c r="A12" s="10"/>
      <c r="B12" s="17">
        <v>4</v>
      </c>
      <c r="C12" s="199" t="s">
        <v>24</v>
      </c>
      <c r="D12" s="22" t="s">
        <v>25</v>
      </c>
      <c r="E12" s="194" t="s">
        <v>25</v>
      </c>
      <c r="F12" s="194"/>
      <c r="G12" s="194"/>
      <c r="H12" s="194"/>
      <c r="I12" s="194"/>
      <c r="J12" s="195"/>
      <c r="K12" s="195"/>
      <c r="L12" s="12" t="s">
        <v>26</v>
      </c>
      <c r="M12" s="198" t="s">
        <v>27</v>
      </c>
      <c r="N12" s="198"/>
      <c r="O12" s="198"/>
      <c r="P12" s="198"/>
      <c r="Q12" s="198"/>
      <c r="R12" s="198"/>
    </row>
    <row r="13" spans="1:18" ht="27.75" customHeight="1">
      <c r="A13" s="10"/>
      <c r="B13" s="17">
        <v>5</v>
      </c>
      <c r="C13" s="199"/>
      <c r="D13" s="22" t="s">
        <v>28</v>
      </c>
      <c r="E13" s="194" t="s">
        <v>28</v>
      </c>
      <c r="F13" s="194"/>
      <c r="G13" s="194"/>
      <c r="H13" s="194"/>
      <c r="I13" s="194"/>
      <c r="J13" s="195"/>
      <c r="K13" s="195"/>
      <c r="L13" s="12" t="s">
        <v>29</v>
      </c>
      <c r="M13" s="196" t="s">
        <v>30</v>
      </c>
      <c r="N13" s="196"/>
      <c r="O13" s="196"/>
      <c r="P13" s="196"/>
      <c r="Q13" s="196"/>
      <c r="R13" s="196"/>
    </row>
    <row r="14" spans="1:18" ht="27.75" customHeight="1">
      <c r="A14" s="10"/>
      <c r="B14" s="17">
        <v>6</v>
      </c>
      <c r="C14" s="199" t="s">
        <v>31</v>
      </c>
      <c r="D14" s="23" t="s">
        <v>32</v>
      </c>
      <c r="E14" s="200" t="s">
        <v>32</v>
      </c>
      <c r="F14" s="200"/>
      <c r="G14" s="200"/>
      <c r="H14" s="200"/>
      <c r="I14" s="200"/>
      <c r="J14" s="195"/>
      <c r="K14" s="195"/>
      <c r="L14" s="12" t="s">
        <v>33</v>
      </c>
      <c r="M14" s="201" t="s">
        <v>34</v>
      </c>
      <c r="N14" s="201"/>
      <c r="O14" s="201"/>
      <c r="P14" s="201"/>
      <c r="Q14" s="201"/>
      <c r="R14" s="201"/>
    </row>
    <row r="15" spans="1:18" ht="27.75" customHeight="1">
      <c r="A15" s="10"/>
      <c r="B15" s="17">
        <v>7</v>
      </c>
      <c r="C15" s="199"/>
      <c r="D15" s="22" t="s">
        <v>35</v>
      </c>
      <c r="E15" s="194" t="s">
        <v>35</v>
      </c>
      <c r="F15" s="194"/>
      <c r="G15" s="194"/>
      <c r="H15" s="194"/>
      <c r="I15" s="194"/>
      <c r="J15" s="195"/>
      <c r="K15" s="195"/>
      <c r="L15" s="12" t="s">
        <v>36</v>
      </c>
      <c r="M15" s="198" t="s">
        <v>37</v>
      </c>
      <c r="N15" s="198"/>
      <c r="O15" s="198"/>
      <c r="P15" s="198"/>
      <c r="Q15" s="198"/>
      <c r="R15" s="198"/>
    </row>
    <row r="16" spans="1:18" ht="36" customHeight="1">
      <c r="A16" s="10"/>
      <c r="B16" s="17">
        <v>8</v>
      </c>
      <c r="C16" s="199" t="s">
        <v>38</v>
      </c>
      <c r="D16" s="23" t="s">
        <v>32</v>
      </c>
      <c r="E16" s="200" t="s">
        <v>32</v>
      </c>
      <c r="F16" s="200"/>
      <c r="G16" s="200"/>
      <c r="H16" s="200"/>
      <c r="I16" s="200"/>
      <c r="J16" s="195"/>
      <c r="K16" s="195"/>
      <c r="L16" s="12" t="s">
        <v>39</v>
      </c>
      <c r="M16" s="198" t="s">
        <v>40</v>
      </c>
      <c r="N16" s="198"/>
      <c r="O16" s="198"/>
      <c r="P16" s="198"/>
      <c r="Q16" s="198"/>
      <c r="R16" s="198"/>
    </row>
    <row r="17" spans="1:18" ht="31.5" customHeight="1">
      <c r="A17" s="10"/>
      <c r="B17" s="17">
        <v>9</v>
      </c>
      <c r="C17" s="199"/>
      <c r="D17" s="22" t="s">
        <v>35</v>
      </c>
      <c r="E17" s="194" t="s">
        <v>35</v>
      </c>
      <c r="F17" s="194"/>
      <c r="G17" s="194"/>
      <c r="H17" s="194"/>
      <c r="I17" s="194"/>
      <c r="J17" s="202"/>
      <c r="K17" s="202"/>
      <c r="L17" s="12" t="s">
        <v>41</v>
      </c>
      <c r="M17" s="198" t="s">
        <v>42</v>
      </c>
      <c r="N17" s="198"/>
      <c r="O17" s="198"/>
      <c r="P17" s="198"/>
      <c r="Q17" s="198"/>
      <c r="R17" s="198"/>
    </row>
    <row r="18" spans="1:18" ht="30.75" customHeight="1">
      <c r="A18" s="10"/>
      <c r="B18" s="17">
        <v>10</v>
      </c>
      <c r="C18" s="203" t="s">
        <v>43</v>
      </c>
      <c r="D18" s="203"/>
      <c r="E18" s="203"/>
      <c r="F18" s="203"/>
      <c r="G18" s="203"/>
      <c r="H18" s="203"/>
      <c r="I18" s="203"/>
      <c r="J18" s="204"/>
      <c r="K18" s="204"/>
      <c r="L18" s="12" t="s">
        <v>44</v>
      </c>
      <c r="M18" s="198" t="s">
        <v>45</v>
      </c>
      <c r="N18" s="198"/>
      <c r="O18" s="198"/>
      <c r="P18" s="198"/>
      <c r="Q18" s="198"/>
      <c r="R18" s="198"/>
    </row>
    <row r="19" spans="1:18" ht="43.5" customHeight="1">
      <c r="A19" s="10"/>
      <c r="B19" s="24">
        <v>11</v>
      </c>
      <c r="C19" s="205" t="s">
        <v>46</v>
      </c>
      <c r="D19" s="205"/>
      <c r="E19" s="205"/>
      <c r="F19" s="205"/>
      <c r="G19" s="205"/>
      <c r="H19" s="205"/>
      <c r="I19" s="205"/>
      <c r="J19" s="206"/>
      <c r="K19" s="206"/>
      <c r="L19" s="12" t="s">
        <v>47</v>
      </c>
      <c r="M19" s="207" t="s">
        <v>218</v>
      </c>
      <c r="N19" s="207"/>
      <c r="O19" s="207"/>
      <c r="P19" s="207"/>
      <c r="Q19" s="207"/>
      <c r="R19" s="207"/>
    </row>
    <row r="20" spans="1:18" ht="25.5" customHeight="1">
      <c r="A20" s="10"/>
      <c r="B20" s="11"/>
      <c r="C20" s="25"/>
      <c r="D20" s="26"/>
      <c r="E20" s="27"/>
      <c r="F20" s="28"/>
      <c r="G20" s="26"/>
      <c r="H20" s="26"/>
      <c r="I20" s="10"/>
      <c r="J20" s="29"/>
      <c r="K20" s="30"/>
      <c r="L20" s="30"/>
      <c r="M20" s="31"/>
      <c r="N20" s="32"/>
      <c r="O20" s="32"/>
      <c r="P20" s="32"/>
      <c r="Q20" s="11"/>
      <c r="R20" s="33"/>
    </row>
    <row r="21" spans="1:18" ht="17.25" customHeight="1">
      <c r="A21" s="210" t="s">
        <v>48</v>
      </c>
      <c r="B21" s="210"/>
      <c r="C21" s="211" t="s">
        <v>49</v>
      </c>
      <c r="D21" s="211"/>
      <c r="E21" s="211"/>
      <c r="F21" s="211"/>
      <c r="G21" s="211"/>
      <c r="R21" s="34">
        <v>0.23</v>
      </c>
    </row>
    <row r="22" spans="1:19" s="35" customFormat="1" ht="17.25" customHeight="1">
      <c r="A22" s="212" t="s">
        <v>50</v>
      </c>
      <c r="B22" s="213" t="s">
        <v>51</v>
      </c>
      <c r="C22" s="213"/>
      <c r="D22" s="213" t="s">
        <v>52</v>
      </c>
      <c r="E22" s="214" t="s">
        <v>53</v>
      </c>
      <c r="F22" s="215" t="s">
        <v>54</v>
      </c>
      <c r="G22" s="216" t="s">
        <v>55</v>
      </c>
      <c r="H22" s="223" t="s">
        <v>56</v>
      </c>
      <c r="I22" s="224" t="s">
        <v>57</v>
      </c>
      <c r="J22" s="224"/>
      <c r="K22" s="225" t="s">
        <v>58</v>
      </c>
      <c r="L22" s="226" t="s">
        <v>59</v>
      </c>
      <c r="M22" s="226"/>
      <c r="N22" s="208" t="s">
        <v>60</v>
      </c>
      <c r="O22" s="208"/>
      <c r="P22" s="208"/>
      <c r="Q22" s="209" t="s">
        <v>61</v>
      </c>
      <c r="R22" s="209"/>
      <c r="S22" s="217" t="s">
        <v>62</v>
      </c>
    </row>
    <row r="23" spans="1:19" s="35" customFormat="1" ht="35.25" customHeight="1">
      <c r="A23" s="212"/>
      <c r="B23" s="213"/>
      <c r="C23" s="213"/>
      <c r="D23" s="213"/>
      <c r="E23" s="214"/>
      <c r="F23" s="215"/>
      <c r="G23" s="216"/>
      <c r="H23" s="223"/>
      <c r="I23" s="218" t="s">
        <v>63</v>
      </c>
      <c r="J23" s="219" t="s">
        <v>10</v>
      </c>
      <c r="K23" s="225"/>
      <c r="L23" s="36" t="s">
        <v>64</v>
      </c>
      <c r="M23" s="37" t="s">
        <v>65</v>
      </c>
      <c r="N23" s="220" t="s">
        <v>66</v>
      </c>
      <c r="O23" s="38" t="s">
        <v>67</v>
      </c>
      <c r="P23" s="39" t="s">
        <v>68</v>
      </c>
      <c r="Q23" s="221" t="s">
        <v>69</v>
      </c>
      <c r="R23" s="221"/>
      <c r="S23" s="217"/>
    </row>
    <row r="24" spans="1:19" s="35" customFormat="1" ht="13.5" customHeight="1">
      <c r="A24" s="212"/>
      <c r="B24" s="213"/>
      <c r="C24" s="213"/>
      <c r="D24" s="213"/>
      <c r="E24" s="214"/>
      <c r="F24" s="40" t="s">
        <v>70</v>
      </c>
      <c r="G24" s="216"/>
      <c r="H24" s="223"/>
      <c r="I24" s="218"/>
      <c r="J24" s="219"/>
      <c r="K24" s="41" t="s">
        <v>71</v>
      </c>
      <c r="L24" s="42" t="s">
        <v>72</v>
      </c>
      <c r="M24" s="43" t="s">
        <v>72</v>
      </c>
      <c r="N24" s="220"/>
      <c r="O24" s="44" t="s">
        <v>72</v>
      </c>
      <c r="P24" s="43" t="s">
        <v>72</v>
      </c>
      <c r="Q24" s="45" t="s">
        <v>72</v>
      </c>
      <c r="R24" s="46" t="s">
        <v>73</v>
      </c>
      <c r="S24" s="47" t="s">
        <v>73</v>
      </c>
    </row>
    <row r="25" spans="1:19" s="35" customFormat="1" ht="23.25" customHeight="1">
      <c r="A25" s="212"/>
      <c r="B25" s="222">
        <v>1</v>
      </c>
      <c r="C25" s="222"/>
      <c r="D25" s="48"/>
      <c r="E25" s="48"/>
      <c r="F25" s="49"/>
      <c r="G25" s="50">
        <v>2</v>
      </c>
      <c r="H25" s="48"/>
      <c r="I25" s="48">
        <v>3</v>
      </c>
      <c r="J25" s="51">
        <v>4</v>
      </c>
      <c r="K25" s="52">
        <v>5</v>
      </c>
      <c r="L25" s="53">
        <v>6</v>
      </c>
      <c r="M25" s="54" t="s">
        <v>74</v>
      </c>
      <c r="N25" s="48">
        <v>8</v>
      </c>
      <c r="O25" s="50">
        <v>9</v>
      </c>
      <c r="P25" s="55" t="s">
        <v>75</v>
      </c>
      <c r="Q25" s="56" t="s">
        <v>76</v>
      </c>
      <c r="R25" s="57" t="s">
        <v>77</v>
      </c>
      <c r="S25" s="58">
        <v>11</v>
      </c>
    </row>
    <row r="26" spans="1:21" ht="30" customHeight="1">
      <c r="A26" s="59">
        <v>1</v>
      </c>
      <c r="B26" s="227" t="s">
        <v>78</v>
      </c>
      <c r="C26" s="227"/>
      <c r="D26" s="60" t="s">
        <v>79</v>
      </c>
      <c r="E26" s="61" t="s">
        <v>80</v>
      </c>
      <c r="F26" s="62">
        <v>27</v>
      </c>
      <c r="G26" s="63" t="s">
        <v>81</v>
      </c>
      <c r="H26" s="64" t="s">
        <v>82</v>
      </c>
      <c r="I26" s="65" t="s">
        <v>14</v>
      </c>
      <c r="J26" s="66" t="s">
        <v>15</v>
      </c>
      <c r="K26" s="67">
        <v>29.4</v>
      </c>
      <c r="L26" s="68"/>
      <c r="M26" s="69"/>
      <c r="N26" s="70">
        <v>1</v>
      </c>
      <c r="O26" s="71">
        <f>$J$18</f>
        <v>0</v>
      </c>
      <c r="P26" s="72">
        <f>ROUND(N26*O26*24,2)</f>
        <v>0</v>
      </c>
      <c r="Q26" s="73">
        <f aca="true" t="shared" si="0" ref="Q26:Q91">M26+P26</f>
        <v>0</v>
      </c>
      <c r="R26" s="74">
        <f aca="true" t="shared" si="1" ref="R26:R91">ROUND(Q26*(1+$J$19),2)</f>
        <v>0</v>
      </c>
      <c r="S26" s="75">
        <f>R26</f>
        <v>0</v>
      </c>
      <c r="U26"/>
    </row>
    <row r="27" spans="1:21" ht="27" customHeight="1">
      <c r="A27" s="76">
        <v>2</v>
      </c>
      <c r="B27" s="228" t="s">
        <v>83</v>
      </c>
      <c r="C27" s="228"/>
      <c r="D27" s="229" t="s">
        <v>84</v>
      </c>
      <c r="E27" s="77" t="s">
        <v>85</v>
      </c>
      <c r="F27" s="78">
        <v>2</v>
      </c>
      <c r="G27" s="79" t="s">
        <v>86</v>
      </c>
      <c r="H27" s="80" t="s">
        <v>82</v>
      </c>
      <c r="I27" s="81" t="s">
        <v>14</v>
      </c>
      <c r="J27" s="82" t="s">
        <v>15</v>
      </c>
      <c r="K27" s="83">
        <v>0.63</v>
      </c>
      <c r="L27" s="84">
        <f>J9</f>
        <v>0</v>
      </c>
      <c r="M27" s="85">
        <f aca="true" t="shared" si="2" ref="M27:M91">ROUND(K27*L27,2)</f>
        <v>0</v>
      </c>
      <c r="N27" s="86">
        <v>1</v>
      </c>
      <c r="O27" s="87">
        <f>$J$18</f>
        <v>0</v>
      </c>
      <c r="P27" s="88">
        <f>ROUND(N27*O27*24,2)</f>
        <v>0</v>
      </c>
      <c r="Q27" s="89">
        <f t="shared" si="0"/>
        <v>0</v>
      </c>
      <c r="R27" s="90">
        <f t="shared" si="1"/>
        <v>0</v>
      </c>
      <c r="S27" s="230">
        <f>SUM(R27:R29)</f>
        <v>0</v>
      </c>
      <c r="U27"/>
    </row>
    <row r="28" spans="1:21" ht="22.5" customHeight="1">
      <c r="A28" s="231">
        <v>3</v>
      </c>
      <c r="B28" s="228"/>
      <c r="C28" s="228"/>
      <c r="D28" s="229"/>
      <c r="E28" s="232">
        <v>251833</v>
      </c>
      <c r="F28" s="233">
        <v>25</v>
      </c>
      <c r="G28" s="234" t="s">
        <v>87</v>
      </c>
      <c r="H28" s="235" t="s">
        <v>82</v>
      </c>
      <c r="I28" s="236" t="s">
        <v>24</v>
      </c>
      <c r="J28" s="82" t="s">
        <v>25</v>
      </c>
      <c r="K28" s="83">
        <v>14.28</v>
      </c>
      <c r="L28" s="84">
        <f>J12</f>
        <v>0</v>
      </c>
      <c r="M28" s="85">
        <f t="shared" si="2"/>
        <v>0</v>
      </c>
      <c r="N28" s="237">
        <v>1</v>
      </c>
      <c r="O28" s="87">
        <f>$J$18</f>
        <v>0</v>
      </c>
      <c r="P28" s="88">
        <f>ROUND(N28*O28*24,2)</f>
        <v>0</v>
      </c>
      <c r="Q28" s="89">
        <f t="shared" si="0"/>
        <v>0</v>
      </c>
      <c r="R28" s="90">
        <f t="shared" si="1"/>
        <v>0</v>
      </c>
      <c r="S28" s="230"/>
      <c r="U28"/>
    </row>
    <row r="29" spans="1:21" ht="22.5" customHeight="1">
      <c r="A29" s="231"/>
      <c r="B29" s="228"/>
      <c r="C29" s="228"/>
      <c r="D29" s="229"/>
      <c r="E29" s="232"/>
      <c r="F29" s="233"/>
      <c r="G29" s="234" t="s">
        <v>88</v>
      </c>
      <c r="H29" s="235"/>
      <c r="I29" s="236"/>
      <c r="J29" s="82" t="s">
        <v>89</v>
      </c>
      <c r="K29" s="83">
        <v>7.33</v>
      </c>
      <c r="L29" s="84">
        <f>J13</f>
        <v>0</v>
      </c>
      <c r="M29" s="85">
        <f t="shared" si="2"/>
        <v>0</v>
      </c>
      <c r="N29" s="237"/>
      <c r="O29" s="92"/>
      <c r="P29" s="93"/>
      <c r="Q29" s="89">
        <f t="shared" si="0"/>
        <v>0</v>
      </c>
      <c r="R29" s="90">
        <f t="shared" si="1"/>
        <v>0</v>
      </c>
      <c r="S29" s="230"/>
      <c r="U29"/>
    </row>
    <row r="30" spans="1:21" ht="30" customHeight="1">
      <c r="A30" s="94">
        <v>4</v>
      </c>
      <c r="B30" s="238" t="s">
        <v>90</v>
      </c>
      <c r="C30" s="238"/>
      <c r="D30" s="96" t="s">
        <v>91</v>
      </c>
      <c r="E30" s="61" t="s">
        <v>92</v>
      </c>
      <c r="F30" s="97">
        <v>18</v>
      </c>
      <c r="G30" s="98" t="s">
        <v>88</v>
      </c>
      <c r="H30" s="99" t="s">
        <v>82</v>
      </c>
      <c r="I30" s="100" t="s">
        <v>14</v>
      </c>
      <c r="J30" s="101" t="s">
        <v>15</v>
      </c>
      <c r="K30" s="102">
        <v>35.74</v>
      </c>
      <c r="L30" s="84">
        <f>J9</f>
        <v>0</v>
      </c>
      <c r="M30" s="85">
        <f t="shared" si="2"/>
        <v>0</v>
      </c>
      <c r="N30" s="103">
        <v>1</v>
      </c>
      <c r="O30" s="87">
        <f>$J$18</f>
        <v>0</v>
      </c>
      <c r="P30" s="88">
        <f>ROUND(N30*O30*24,2)</f>
        <v>0</v>
      </c>
      <c r="Q30" s="89">
        <f t="shared" si="0"/>
        <v>0</v>
      </c>
      <c r="R30" s="90">
        <f t="shared" si="1"/>
        <v>0</v>
      </c>
      <c r="S30" s="75">
        <f>R30</f>
        <v>0</v>
      </c>
      <c r="U30"/>
    </row>
    <row r="31" spans="1:21" ht="22.5" customHeight="1">
      <c r="A31" s="231">
        <v>5</v>
      </c>
      <c r="B31" s="228" t="s">
        <v>93</v>
      </c>
      <c r="C31" s="228"/>
      <c r="D31" s="229" t="s">
        <v>94</v>
      </c>
      <c r="E31" s="232" t="s">
        <v>95</v>
      </c>
      <c r="F31" s="233">
        <v>24</v>
      </c>
      <c r="G31" s="234" t="s">
        <v>96</v>
      </c>
      <c r="H31" s="235" t="s">
        <v>82</v>
      </c>
      <c r="I31" s="236" t="s">
        <v>24</v>
      </c>
      <c r="J31" s="82" t="s">
        <v>25</v>
      </c>
      <c r="K31" s="83">
        <v>29.82</v>
      </c>
      <c r="L31" s="84">
        <f>J12</f>
        <v>0</v>
      </c>
      <c r="M31" s="85">
        <f t="shared" si="2"/>
        <v>0</v>
      </c>
      <c r="N31" s="237">
        <v>1</v>
      </c>
      <c r="O31" s="87">
        <f>$J$18</f>
        <v>0</v>
      </c>
      <c r="P31" s="88">
        <f>ROUND(N31*O31*24,2)</f>
        <v>0</v>
      </c>
      <c r="Q31" s="89">
        <f t="shared" si="0"/>
        <v>0</v>
      </c>
      <c r="R31" s="90">
        <f t="shared" si="1"/>
        <v>0</v>
      </c>
      <c r="S31" s="230">
        <f>R31</f>
        <v>0</v>
      </c>
      <c r="U31"/>
    </row>
    <row r="32" spans="1:21" ht="22.5" customHeight="1">
      <c r="A32" s="231"/>
      <c r="B32" s="228"/>
      <c r="C32" s="228"/>
      <c r="D32" s="229"/>
      <c r="E32" s="232"/>
      <c r="F32" s="233"/>
      <c r="G32" s="234"/>
      <c r="H32" s="235"/>
      <c r="I32" s="236"/>
      <c r="J32" s="82" t="s">
        <v>89</v>
      </c>
      <c r="K32" s="83">
        <v>14.95</v>
      </c>
      <c r="L32" s="84">
        <f>J13</f>
        <v>0</v>
      </c>
      <c r="M32" s="85">
        <f t="shared" si="2"/>
        <v>0</v>
      </c>
      <c r="N32" s="237"/>
      <c r="O32" s="92"/>
      <c r="P32" s="93"/>
      <c r="Q32" s="89">
        <f t="shared" si="0"/>
        <v>0</v>
      </c>
      <c r="R32" s="90">
        <f t="shared" si="1"/>
        <v>0</v>
      </c>
      <c r="S32" s="230"/>
      <c r="U32"/>
    </row>
    <row r="33" spans="1:21" ht="27.75" customHeight="1">
      <c r="A33" s="94">
        <v>6</v>
      </c>
      <c r="B33" s="238" t="s">
        <v>97</v>
      </c>
      <c r="C33" s="238"/>
      <c r="D33" s="96" t="s">
        <v>98</v>
      </c>
      <c r="E33" s="104" t="e">
        <f>#REF!</f>
        <v>#REF!</v>
      </c>
      <c r="F33" s="105">
        <v>30</v>
      </c>
      <c r="G33" s="98" t="s">
        <v>99</v>
      </c>
      <c r="H33" s="99" t="s">
        <v>82</v>
      </c>
      <c r="I33" s="100" t="s">
        <v>14</v>
      </c>
      <c r="J33" s="101" t="s">
        <v>15</v>
      </c>
      <c r="K33" s="102">
        <v>43.68</v>
      </c>
      <c r="L33" s="84">
        <f>J9</f>
        <v>0</v>
      </c>
      <c r="M33" s="85">
        <f t="shared" si="2"/>
        <v>0</v>
      </c>
      <c r="N33" s="103">
        <v>1</v>
      </c>
      <c r="O33" s="87">
        <f aca="true" t="shared" si="3" ref="O33:O41">$J$18</f>
        <v>0</v>
      </c>
      <c r="P33" s="88">
        <f aca="true" t="shared" si="4" ref="P33:P41">ROUND(N33*O33*24,2)</f>
        <v>0</v>
      </c>
      <c r="Q33" s="89">
        <f t="shared" si="0"/>
        <v>0</v>
      </c>
      <c r="R33" s="90">
        <f t="shared" si="1"/>
        <v>0</v>
      </c>
      <c r="S33" s="75">
        <f>R33</f>
        <v>0</v>
      </c>
      <c r="U33"/>
    </row>
    <row r="34" spans="1:21" ht="27.75" customHeight="1">
      <c r="A34" s="76">
        <v>7</v>
      </c>
      <c r="B34" s="228" t="s">
        <v>100</v>
      </c>
      <c r="C34" s="228"/>
      <c r="D34" s="106" t="s">
        <v>101</v>
      </c>
      <c r="E34" s="107" t="e">
        <f>#REF!</f>
        <v>#REF!</v>
      </c>
      <c r="F34" s="78">
        <v>22</v>
      </c>
      <c r="G34" s="79" t="s">
        <v>102</v>
      </c>
      <c r="H34" s="80" t="s">
        <v>82</v>
      </c>
      <c r="I34" s="81" t="s">
        <v>14</v>
      </c>
      <c r="J34" s="82" t="s">
        <v>15</v>
      </c>
      <c r="K34" s="83">
        <v>38.85</v>
      </c>
      <c r="L34" s="84">
        <f>J9</f>
        <v>0</v>
      </c>
      <c r="M34" s="85">
        <f t="shared" si="2"/>
        <v>0</v>
      </c>
      <c r="N34" s="86">
        <v>1</v>
      </c>
      <c r="O34" s="87">
        <f t="shared" si="3"/>
        <v>0</v>
      </c>
      <c r="P34" s="88">
        <f t="shared" si="4"/>
        <v>0</v>
      </c>
      <c r="Q34" s="89">
        <f t="shared" si="0"/>
        <v>0</v>
      </c>
      <c r="R34" s="90">
        <f t="shared" si="1"/>
        <v>0</v>
      </c>
      <c r="S34" s="91">
        <f>R34</f>
        <v>0</v>
      </c>
      <c r="U34"/>
    </row>
    <row r="35" spans="1:21" ht="27.75" customHeight="1">
      <c r="A35" s="94">
        <v>8</v>
      </c>
      <c r="B35" s="238" t="s">
        <v>103</v>
      </c>
      <c r="C35" s="238"/>
      <c r="D35" s="96" t="s">
        <v>104</v>
      </c>
      <c r="E35" s="104" t="e">
        <f>#REF!</f>
        <v>#REF!</v>
      </c>
      <c r="F35" s="97">
        <v>40</v>
      </c>
      <c r="G35" s="98" t="s">
        <v>105</v>
      </c>
      <c r="H35" s="99" t="s">
        <v>82</v>
      </c>
      <c r="I35" s="100" t="s">
        <v>14</v>
      </c>
      <c r="J35" s="101" t="s">
        <v>15</v>
      </c>
      <c r="K35" s="102">
        <v>76.99</v>
      </c>
      <c r="L35" s="84">
        <f>J9</f>
        <v>0</v>
      </c>
      <c r="M35" s="85">
        <f t="shared" si="2"/>
        <v>0</v>
      </c>
      <c r="N35" s="103">
        <v>1</v>
      </c>
      <c r="O35" s="87">
        <f t="shared" si="3"/>
        <v>0</v>
      </c>
      <c r="P35" s="88">
        <f t="shared" si="4"/>
        <v>0</v>
      </c>
      <c r="Q35" s="89">
        <f t="shared" si="0"/>
        <v>0</v>
      </c>
      <c r="R35" s="90">
        <f t="shared" si="1"/>
        <v>0</v>
      </c>
      <c r="S35" s="75">
        <f>R35</f>
        <v>0</v>
      </c>
      <c r="U35"/>
    </row>
    <row r="36" spans="1:21" ht="27.75" customHeight="1">
      <c r="A36" s="76">
        <v>9</v>
      </c>
      <c r="B36" s="239" t="s">
        <v>106</v>
      </c>
      <c r="C36" s="239"/>
      <c r="D36" s="108" t="s">
        <v>107</v>
      </c>
      <c r="E36" s="109" t="e">
        <f>#REF!</f>
        <v>#REF!</v>
      </c>
      <c r="F36" s="78">
        <v>38</v>
      </c>
      <c r="G36" s="79" t="s">
        <v>108</v>
      </c>
      <c r="H36" s="80" t="s">
        <v>82</v>
      </c>
      <c r="I36" s="81" t="s">
        <v>14</v>
      </c>
      <c r="J36" s="82" t="s">
        <v>15</v>
      </c>
      <c r="K36" s="83">
        <v>67.58</v>
      </c>
      <c r="L36" s="84">
        <f>J9</f>
        <v>0</v>
      </c>
      <c r="M36" s="85">
        <f t="shared" si="2"/>
        <v>0</v>
      </c>
      <c r="N36" s="110">
        <v>1</v>
      </c>
      <c r="O36" s="87">
        <f t="shared" si="3"/>
        <v>0</v>
      </c>
      <c r="P36" s="88">
        <f t="shared" si="4"/>
        <v>0</v>
      </c>
      <c r="Q36" s="89">
        <f t="shared" si="0"/>
        <v>0</v>
      </c>
      <c r="R36" s="90">
        <f t="shared" si="1"/>
        <v>0</v>
      </c>
      <c r="S36" s="91">
        <f>R36</f>
        <v>0</v>
      </c>
      <c r="U36"/>
    </row>
    <row r="37" spans="1:21" ht="27.75" customHeight="1">
      <c r="A37" s="76">
        <v>10</v>
      </c>
      <c r="B37" s="239"/>
      <c r="C37" s="239"/>
      <c r="D37" s="108" t="s">
        <v>109</v>
      </c>
      <c r="E37" s="109"/>
      <c r="F37" s="78">
        <v>70</v>
      </c>
      <c r="G37" s="79" t="s">
        <v>110</v>
      </c>
      <c r="H37" s="80"/>
      <c r="I37" s="81" t="s">
        <v>18</v>
      </c>
      <c r="J37" s="82" t="s">
        <v>15</v>
      </c>
      <c r="K37" s="83">
        <v>80.39</v>
      </c>
      <c r="L37" s="84">
        <f>J11</f>
        <v>0</v>
      </c>
      <c r="M37" s="85">
        <f t="shared" si="2"/>
        <v>0</v>
      </c>
      <c r="N37" s="110">
        <v>1</v>
      </c>
      <c r="O37" s="87">
        <f t="shared" si="3"/>
        <v>0</v>
      </c>
      <c r="P37" s="88">
        <f t="shared" si="4"/>
        <v>0</v>
      </c>
      <c r="Q37" s="89">
        <f t="shared" si="0"/>
        <v>0</v>
      </c>
      <c r="R37" s="90">
        <f t="shared" si="1"/>
        <v>0</v>
      </c>
      <c r="S37" s="91"/>
      <c r="U37"/>
    </row>
    <row r="38" spans="1:21" ht="30" customHeight="1">
      <c r="A38" s="94">
        <v>11</v>
      </c>
      <c r="B38" s="240" t="s">
        <v>111</v>
      </c>
      <c r="C38" s="240"/>
      <c r="D38" s="111" t="str">
        <f>'[1]zał 5 Charakterystyka PPE'!F15</f>
        <v>ul. Ks. Apolinarego Leśniewskiego 18</v>
      </c>
      <c r="E38" s="112" t="e">
        <f>#REF!</f>
        <v>#REF!</v>
      </c>
      <c r="F38" s="105">
        <v>40</v>
      </c>
      <c r="G38" s="98" t="s">
        <v>112</v>
      </c>
      <c r="H38" s="99" t="s">
        <v>82</v>
      </c>
      <c r="I38" s="100" t="s">
        <v>18</v>
      </c>
      <c r="J38" s="101" t="s">
        <v>15</v>
      </c>
      <c r="K38" s="102">
        <v>125.41</v>
      </c>
      <c r="L38" s="84">
        <f>J10</f>
        <v>0</v>
      </c>
      <c r="M38" s="85">
        <f t="shared" si="2"/>
        <v>0</v>
      </c>
      <c r="N38" s="113">
        <v>1</v>
      </c>
      <c r="O38" s="87">
        <f t="shared" si="3"/>
        <v>0</v>
      </c>
      <c r="P38" s="88">
        <f t="shared" si="4"/>
        <v>0</v>
      </c>
      <c r="Q38" s="89">
        <f t="shared" si="0"/>
        <v>0</v>
      </c>
      <c r="R38" s="90">
        <f t="shared" si="1"/>
        <v>0</v>
      </c>
      <c r="S38" s="75">
        <f>R38</f>
        <v>0</v>
      </c>
      <c r="U38"/>
    </row>
    <row r="39" spans="1:21" ht="26.25" customHeight="1">
      <c r="A39" s="94">
        <v>12</v>
      </c>
      <c r="B39" s="240"/>
      <c r="C39" s="240"/>
      <c r="D39" s="111" t="str">
        <f>'[1]zał 5 Charakterystyka PPE'!F16</f>
        <v>Broniewskiego 30</v>
      </c>
      <c r="E39" s="112"/>
      <c r="F39" s="105">
        <v>45</v>
      </c>
      <c r="G39" s="98" t="s">
        <v>113</v>
      </c>
      <c r="H39" s="99"/>
      <c r="I39" s="100" t="s">
        <v>18</v>
      </c>
      <c r="J39" s="101" t="s">
        <v>15</v>
      </c>
      <c r="K39" s="102">
        <v>82.97</v>
      </c>
      <c r="L39" s="84">
        <f>J10</f>
        <v>0</v>
      </c>
      <c r="M39" s="85">
        <f t="shared" si="2"/>
        <v>0</v>
      </c>
      <c r="N39" s="113">
        <v>1</v>
      </c>
      <c r="O39" s="87">
        <f t="shared" si="3"/>
        <v>0</v>
      </c>
      <c r="P39" s="88">
        <f t="shared" si="4"/>
        <v>0</v>
      </c>
      <c r="Q39" s="89">
        <f t="shared" si="0"/>
        <v>0</v>
      </c>
      <c r="R39" s="90">
        <f t="shared" si="1"/>
        <v>0</v>
      </c>
      <c r="S39" s="75"/>
      <c r="U39"/>
    </row>
    <row r="40" spans="1:21" ht="26.25" customHeight="1">
      <c r="A40" s="76">
        <v>13</v>
      </c>
      <c r="B40" s="239" t="s">
        <v>114</v>
      </c>
      <c r="C40" s="239"/>
      <c r="D40" s="108" t="str">
        <f>'[1]zał 5 Charakterystyka PPE'!F17</f>
        <v>ul. Uniejowska 199</v>
      </c>
      <c r="E40" s="109" t="e">
        <f>#REF!</f>
        <v>#REF!</v>
      </c>
      <c r="F40" s="78">
        <v>45</v>
      </c>
      <c r="G40" s="79" t="s">
        <v>115</v>
      </c>
      <c r="H40" s="80" t="s">
        <v>82</v>
      </c>
      <c r="I40" s="81" t="s">
        <v>18</v>
      </c>
      <c r="J40" s="82" t="s">
        <v>15</v>
      </c>
      <c r="K40" s="83">
        <v>75.35</v>
      </c>
      <c r="L40" s="84">
        <f>J10</f>
        <v>0</v>
      </c>
      <c r="M40" s="85">
        <f t="shared" si="2"/>
        <v>0</v>
      </c>
      <c r="N40" s="110">
        <v>1</v>
      </c>
      <c r="O40" s="87">
        <f t="shared" si="3"/>
        <v>0</v>
      </c>
      <c r="P40" s="88">
        <f t="shared" si="4"/>
        <v>0</v>
      </c>
      <c r="Q40" s="89">
        <f t="shared" si="0"/>
        <v>0</v>
      </c>
      <c r="R40" s="90">
        <f t="shared" si="1"/>
        <v>0</v>
      </c>
      <c r="S40" s="91">
        <f>R40</f>
        <v>0</v>
      </c>
      <c r="U40"/>
    </row>
    <row r="41" spans="1:21" ht="27" customHeight="1">
      <c r="A41" s="241">
        <v>14</v>
      </c>
      <c r="B41" s="238" t="s">
        <v>116</v>
      </c>
      <c r="C41" s="238"/>
      <c r="D41" s="242" t="s">
        <v>117</v>
      </c>
      <c r="E41" s="243" t="e">
        <f>#REF!</f>
        <v>#REF!</v>
      </c>
      <c r="F41" s="244">
        <v>20</v>
      </c>
      <c r="G41" s="245" t="s">
        <v>118</v>
      </c>
      <c r="H41" s="246" t="s">
        <v>119</v>
      </c>
      <c r="I41" s="247" t="s">
        <v>24</v>
      </c>
      <c r="J41" s="101" t="s">
        <v>25</v>
      </c>
      <c r="K41" s="102">
        <v>10.48</v>
      </c>
      <c r="L41" s="84">
        <f>J12</f>
        <v>0</v>
      </c>
      <c r="M41" s="85">
        <f t="shared" si="2"/>
        <v>0</v>
      </c>
      <c r="N41" s="248">
        <v>1</v>
      </c>
      <c r="O41" s="87">
        <f t="shared" si="3"/>
        <v>0</v>
      </c>
      <c r="P41" s="88">
        <f t="shared" si="4"/>
        <v>0</v>
      </c>
      <c r="Q41" s="89">
        <f t="shared" si="0"/>
        <v>0</v>
      </c>
      <c r="R41" s="90">
        <f t="shared" si="1"/>
        <v>0</v>
      </c>
      <c r="S41" s="249">
        <f>R41</f>
        <v>0</v>
      </c>
      <c r="U41"/>
    </row>
    <row r="42" spans="1:21" ht="30" customHeight="1">
      <c r="A42" s="241"/>
      <c r="B42" s="238"/>
      <c r="C42" s="238"/>
      <c r="D42" s="242"/>
      <c r="E42" s="243"/>
      <c r="F42" s="244"/>
      <c r="G42" s="245"/>
      <c r="H42" s="246"/>
      <c r="I42" s="247"/>
      <c r="J42" s="101" t="s">
        <v>89</v>
      </c>
      <c r="K42" s="102">
        <v>18.71</v>
      </c>
      <c r="L42" s="84">
        <f>J13</f>
        <v>0</v>
      </c>
      <c r="M42" s="85">
        <f t="shared" si="2"/>
        <v>0</v>
      </c>
      <c r="N42" s="248"/>
      <c r="O42" s="92"/>
      <c r="P42" s="93"/>
      <c r="Q42" s="89">
        <f t="shared" si="0"/>
        <v>0</v>
      </c>
      <c r="R42" s="90">
        <f t="shared" si="1"/>
        <v>0</v>
      </c>
      <c r="S42" s="249"/>
      <c r="U42"/>
    </row>
    <row r="43" spans="1:21" ht="28.5" customHeight="1">
      <c r="A43" s="76">
        <v>15</v>
      </c>
      <c r="B43" s="239" t="s">
        <v>120</v>
      </c>
      <c r="C43" s="239"/>
      <c r="D43" s="108" t="s">
        <v>121</v>
      </c>
      <c r="E43" s="109" t="e">
        <f>#REF!</f>
        <v>#REF!</v>
      </c>
      <c r="F43" s="78">
        <v>20</v>
      </c>
      <c r="G43" s="79" t="s">
        <v>122</v>
      </c>
      <c r="H43" s="80" t="s">
        <v>82</v>
      </c>
      <c r="I43" s="81" t="s">
        <v>14</v>
      </c>
      <c r="J43" s="82" t="s">
        <v>15</v>
      </c>
      <c r="K43" s="83">
        <v>61.38</v>
      </c>
      <c r="L43" s="84">
        <f>J9</f>
        <v>0</v>
      </c>
      <c r="M43" s="85">
        <f t="shared" si="2"/>
        <v>0</v>
      </c>
      <c r="N43" s="110">
        <v>1</v>
      </c>
      <c r="O43" s="87">
        <f aca="true" t="shared" si="5" ref="O43:O59">$J$18</f>
        <v>0</v>
      </c>
      <c r="P43" s="88">
        <f aca="true" t="shared" si="6" ref="P43:P59">ROUND(N43*O43*24,2)</f>
        <v>0</v>
      </c>
      <c r="Q43" s="89">
        <f t="shared" si="0"/>
        <v>0</v>
      </c>
      <c r="R43" s="90">
        <f t="shared" si="1"/>
        <v>0</v>
      </c>
      <c r="S43" s="115">
        <f>R43</f>
        <v>0</v>
      </c>
      <c r="U43"/>
    </row>
    <row r="44" spans="1:21" ht="28.5" customHeight="1">
      <c r="A44" s="94">
        <v>16</v>
      </c>
      <c r="B44" s="240" t="s">
        <v>123</v>
      </c>
      <c r="C44" s="240"/>
      <c r="D44" s="111" t="s">
        <v>124</v>
      </c>
      <c r="E44" s="112" t="e">
        <f>#REF!</f>
        <v>#REF!</v>
      </c>
      <c r="F44" s="116">
        <v>150</v>
      </c>
      <c r="G44" s="98" t="s">
        <v>125</v>
      </c>
      <c r="H44" s="99" t="s">
        <v>82</v>
      </c>
      <c r="I44" s="100" t="s">
        <v>18</v>
      </c>
      <c r="J44" s="101" t="s">
        <v>15</v>
      </c>
      <c r="K44" s="102">
        <v>742.46</v>
      </c>
      <c r="L44" s="84">
        <f>J10</f>
        <v>0</v>
      </c>
      <c r="M44" s="85">
        <f t="shared" si="2"/>
        <v>0</v>
      </c>
      <c r="N44" s="113">
        <v>1</v>
      </c>
      <c r="O44" s="87">
        <f t="shared" si="5"/>
        <v>0</v>
      </c>
      <c r="P44" s="117">
        <f t="shared" si="6"/>
        <v>0</v>
      </c>
      <c r="Q44" s="89">
        <f t="shared" si="0"/>
        <v>0</v>
      </c>
      <c r="R44" s="90">
        <f t="shared" si="1"/>
        <v>0</v>
      </c>
      <c r="S44" s="250">
        <f>SUM(R44:R46)</f>
        <v>0</v>
      </c>
      <c r="U44"/>
    </row>
    <row r="45" spans="1:21" ht="28.5" customHeight="1">
      <c r="A45" s="94">
        <v>17</v>
      </c>
      <c r="B45" s="240"/>
      <c r="C45" s="240"/>
      <c r="D45" s="111"/>
      <c r="E45" s="112" t="e">
        <f>#REF!</f>
        <v>#REF!</v>
      </c>
      <c r="F45" s="116">
        <v>40</v>
      </c>
      <c r="G45" s="98" t="s">
        <v>126</v>
      </c>
      <c r="H45" s="99"/>
      <c r="I45" s="100" t="s">
        <v>14</v>
      </c>
      <c r="J45" s="101" t="s">
        <v>15</v>
      </c>
      <c r="K45" s="102">
        <v>15.69</v>
      </c>
      <c r="L45" s="84">
        <f>J9</f>
        <v>0</v>
      </c>
      <c r="M45" s="85">
        <f t="shared" si="2"/>
        <v>0</v>
      </c>
      <c r="N45" s="113">
        <v>1</v>
      </c>
      <c r="O45" s="87">
        <f t="shared" si="5"/>
        <v>0</v>
      </c>
      <c r="P45" s="117">
        <f t="shared" si="6"/>
        <v>0</v>
      </c>
      <c r="Q45" s="89">
        <f t="shared" si="0"/>
        <v>0</v>
      </c>
      <c r="R45" s="90">
        <f t="shared" si="1"/>
        <v>0</v>
      </c>
      <c r="S45" s="250"/>
      <c r="U45"/>
    </row>
    <row r="46" spans="1:21" ht="28.5" customHeight="1">
      <c r="A46" s="94">
        <v>18</v>
      </c>
      <c r="B46" s="240"/>
      <c r="C46" s="240"/>
      <c r="D46" s="111" t="s">
        <v>127</v>
      </c>
      <c r="E46" s="112" t="e">
        <f>#REF!</f>
        <v>#REF!</v>
      </c>
      <c r="F46" s="116">
        <v>30</v>
      </c>
      <c r="G46" s="98" t="s">
        <v>128</v>
      </c>
      <c r="H46" s="99" t="s">
        <v>82</v>
      </c>
      <c r="I46" s="100" t="s">
        <v>14</v>
      </c>
      <c r="J46" s="101" t="s">
        <v>15</v>
      </c>
      <c r="K46" s="102">
        <v>43.49</v>
      </c>
      <c r="L46" s="84">
        <f>J9</f>
        <v>0</v>
      </c>
      <c r="M46" s="85">
        <f t="shared" si="2"/>
        <v>0</v>
      </c>
      <c r="N46" s="113">
        <v>1</v>
      </c>
      <c r="O46" s="87">
        <f t="shared" si="5"/>
        <v>0</v>
      </c>
      <c r="P46" s="117">
        <f t="shared" si="6"/>
        <v>0</v>
      </c>
      <c r="Q46" s="89">
        <f t="shared" si="0"/>
        <v>0</v>
      </c>
      <c r="R46" s="90">
        <f t="shared" si="1"/>
        <v>0</v>
      </c>
      <c r="S46" s="250"/>
      <c r="U46"/>
    </row>
    <row r="47" spans="1:21" ht="28.5" customHeight="1">
      <c r="A47" s="76">
        <v>19</v>
      </c>
      <c r="B47" s="228" t="s">
        <v>129</v>
      </c>
      <c r="C47" s="228"/>
      <c r="D47" s="118" t="s">
        <v>130</v>
      </c>
      <c r="E47" s="119" t="e">
        <f>#REF!</f>
        <v>#REF!</v>
      </c>
      <c r="F47" s="78">
        <v>15</v>
      </c>
      <c r="G47" s="79" t="s">
        <v>131</v>
      </c>
      <c r="H47" s="80" t="s">
        <v>82</v>
      </c>
      <c r="I47" s="81" t="s">
        <v>14</v>
      </c>
      <c r="J47" s="82" t="s">
        <v>15</v>
      </c>
      <c r="K47" s="83">
        <v>8.53</v>
      </c>
      <c r="L47" s="84">
        <f>J9</f>
        <v>0</v>
      </c>
      <c r="M47" s="85">
        <f t="shared" si="2"/>
        <v>0</v>
      </c>
      <c r="N47" s="86">
        <v>1</v>
      </c>
      <c r="O47" s="87">
        <f t="shared" si="5"/>
        <v>0</v>
      </c>
      <c r="P47" s="120">
        <f t="shared" si="6"/>
        <v>0</v>
      </c>
      <c r="Q47" s="89">
        <f t="shared" si="0"/>
        <v>0</v>
      </c>
      <c r="R47" s="90">
        <f t="shared" si="1"/>
        <v>0</v>
      </c>
      <c r="S47" s="230">
        <f>SUM(R47:R48)</f>
        <v>0</v>
      </c>
      <c r="U47"/>
    </row>
    <row r="48" spans="1:21" ht="28.5" customHeight="1">
      <c r="A48" s="76">
        <v>20</v>
      </c>
      <c r="B48" s="228"/>
      <c r="C48" s="228"/>
      <c r="D48" s="118" t="s">
        <v>132</v>
      </c>
      <c r="E48" s="107" t="e">
        <f>#REF!</f>
        <v>#REF!</v>
      </c>
      <c r="F48" s="78">
        <v>16</v>
      </c>
      <c r="G48" s="79" t="s">
        <v>133</v>
      </c>
      <c r="H48" s="80" t="s">
        <v>82</v>
      </c>
      <c r="I48" s="81" t="s">
        <v>14</v>
      </c>
      <c r="J48" s="82" t="s">
        <v>32</v>
      </c>
      <c r="K48" s="83">
        <v>22.83</v>
      </c>
      <c r="L48" s="84">
        <f>J9</f>
        <v>0</v>
      </c>
      <c r="M48" s="85">
        <f t="shared" si="2"/>
        <v>0</v>
      </c>
      <c r="N48" s="86">
        <v>1</v>
      </c>
      <c r="O48" s="87">
        <f t="shared" si="5"/>
        <v>0</v>
      </c>
      <c r="P48" s="88">
        <f t="shared" si="6"/>
        <v>0</v>
      </c>
      <c r="Q48" s="89">
        <f t="shared" si="0"/>
        <v>0</v>
      </c>
      <c r="R48" s="90">
        <f t="shared" si="1"/>
        <v>0</v>
      </c>
      <c r="S48" s="230"/>
      <c r="U48"/>
    </row>
    <row r="49" spans="1:21" ht="27" customHeight="1">
      <c r="A49" s="94">
        <v>21</v>
      </c>
      <c r="B49" s="238" t="s">
        <v>134</v>
      </c>
      <c r="C49" s="238"/>
      <c r="D49" s="96" t="s">
        <v>135</v>
      </c>
      <c r="E49" s="104" t="e">
        <f>#REF!</f>
        <v>#REF!</v>
      </c>
      <c r="F49" s="105">
        <v>64</v>
      </c>
      <c r="G49" s="98" t="s">
        <v>136</v>
      </c>
      <c r="H49" s="99" t="s">
        <v>82</v>
      </c>
      <c r="I49" s="100" t="s">
        <v>18</v>
      </c>
      <c r="J49" s="101" t="s">
        <v>15</v>
      </c>
      <c r="K49" s="102">
        <v>56.11</v>
      </c>
      <c r="L49" s="84">
        <f>J10</f>
        <v>0</v>
      </c>
      <c r="M49" s="85">
        <f t="shared" si="2"/>
        <v>0</v>
      </c>
      <c r="N49" s="103">
        <v>1</v>
      </c>
      <c r="O49" s="87">
        <f t="shared" si="5"/>
        <v>0</v>
      </c>
      <c r="P49" s="88">
        <f t="shared" si="6"/>
        <v>0</v>
      </c>
      <c r="Q49" s="89">
        <f t="shared" si="0"/>
        <v>0</v>
      </c>
      <c r="R49" s="90">
        <f t="shared" si="1"/>
        <v>0</v>
      </c>
      <c r="S49" s="249">
        <f>SUM(R49:R50)</f>
        <v>0</v>
      </c>
      <c r="U49"/>
    </row>
    <row r="50" spans="1:21" ht="28.5" customHeight="1">
      <c r="A50" s="94">
        <v>22</v>
      </c>
      <c r="B50" s="238"/>
      <c r="C50" s="238"/>
      <c r="D50" s="96" t="s">
        <v>137</v>
      </c>
      <c r="E50" s="104" t="e">
        <f>#REF!</f>
        <v>#REF!</v>
      </c>
      <c r="F50" s="105">
        <v>20</v>
      </c>
      <c r="G50" s="98" t="s">
        <v>138</v>
      </c>
      <c r="H50" s="99" t="s">
        <v>82</v>
      </c>
      <c r="I50" s="100" t="s">
        <v>18</v>
      </c>
      <c r="J50" s="101" t="s">
        <v>15</v>
      </c>
      <c r="K50" s="102">
        <v>15.9</v>
      </c>
      <c r="L50" s="84">
        <f>J10</f>
        <v>0</v>
      </c>
      <c r="M50" s="85">
        <f t="shared" si="2"/>
        <v>0</v>
      </c>
      <c r="N50" s="103">
        <v>1</v>
      </c>
      <c r="O50" s="87">
        <f t="shared" si="5"/>
        <v>0</v>
      </c>
      <c r="P50" s="88">
        <f t="shared" si="6"/>
        <v>0</v>
      </c>
      <c r="Q50" s="89">
        <f t="shared" si="0"/>
        <v>0</v>
      </c>
      <c r="R50" s="90">
        <f t="shared" si="1"/>
        <v>0</v>
      </c>
      <c r="S50" s="249"/>
      <c r="U50"/>
    </row>
    <row r="51" spans="1:21" ht="26.25" customHeight="1">
      <c r="A51" s="76">
        <v>23</v>
      </c>
      <c r="B51" s="239" t="s">
        <v>139</v>
      </c>
      <c r="C51" s="239"/>
      <c r="D51" s="108" t="s">
        <v>140</v>
      </c>
      <c r="E51" s="109" t="e">
        <f>#REF!</f>
        <v>#REF!</v>
      </c>
      <c r="F51" s="78">
        <v>55</v>
      </c>
      <c r="G51" s="79" t="s">
        <v>141</v>
      </c>
      <c r="H51" s="80" t="s">
        <v>82</v>
      </c>
      <c r="I51" s="81" t="s">
        <v>18</v>
      </c>
      <c r="J51" s="82" t="s">
        <v>15</v>
      </c>
      <c r="K51" s="83">
        <v>376.05</v>
      </c>
      <c r="L51" s="84">
        <f>J10</f>
        <v>0</v>
      </c>
      <c r="M51" s="85">
        <f t="shared" si="2"/>
        <v>0</v>
      </c>
      <c r="N51" s="110">
        <v>1</v>
      </c>
      <c r="O51" s="87">
        <f t="shared" si="5"/>
        <v>0</v>
      </c>
      <c r="P51" s="88">
        <f t="shared" si="6"/>
        <v>0</v>
      </c>
      <c r="Q51" s="89">
        <f t="shared" si="0"/>
        <v>0</v>
      </c>
      <c r="R51" s="90">
        <f t="shared" si="1"/>
        <v>0</v>
      </c>
      <c r="S51" s="230">
        <f>SUM(R51:R54)</f>
        <v>0</v>
      </c>
      <c r="U51"/>
    </row>
    <row r="52" spans="1:21" ht="26.25" customHeight="1">
      <c r="A52" s="76">
        <v>24</v>
      </c>
      <c r="B52" s="239"/>
      <c r="C52" s="239"/>
      <c r="D52" s="108" t="s">
        <v>142</v>
      </c>
      <c r="E52" s="109" t="e">
        <f>#REF!</f>
        <v>#REF!</v>
      </c>
      <c r="F52" s="121">
        <v>40</v>
      </c>
      <c r="G52" s="79" t="s">
        <v>143</v>
      </c>
      <c r="H52" s="80" t="s">
        <v>119</v>
      </c>
      <c r="I52" s="81" t="s">
        <v>14</v>
      </c>
      <c r="J52" s="82" t="s">
        <v>15</v>
      </c>
      <c r="K52" s="83">
        <v>82.49</v>
      </c>
      <c r="L52" s="84">
        <f>J9</f>
        <v>0</v>
      </c>
      <c r="M52" s="85">
        <f t="shared" si="2"/>
        <v>0</v>
      </c>
      <c r="N52" s="110">
        <v>1</v>
      </c>
      <c r="O52" s="87">
        <f t="shared" si="5"/>
        <v>0</v>
      </c>
      <c r="P52" s="88">
        <f t="shared" si="6"/>
        <v>0</v>
      </c>
      <c r="Q52" s="89">
        <f t="shared" si="0"/>
        <v>0</v>
      </c>
      <c r="R52" s="90">
        <f t="shared" si="1"/>
        <v>0</v>
      </c>
      <c r="S52" s="230"/>
      <c r="U52"/>
    </row>
    <row r="53" spans="1:21" ht="26.25" customHeight="1">
      <c r="A53" s="76">
        <v>25</v>
      </c>
      <c r="B53" s="239"/>
      <c r="C53" s="239"/>
      <c r="D53" s="108" t="s">
        <v>144</v>
      </c>
      <c r="E53" s="109" t="e">
        <f>#REF!</f>
        <v>#REF!</v>
      </c>
      <c r="F53" s="78">
        <v>22</v>
      </c>
      <c r="G53" s="122" t="s">
        <v>145</v>
      </c>
      <c r="H53" s="80" t="s">
        <v>82</v>
      </c>
      <c r="I53" s="81" t="s">
        <v>14</v>
      </c>
      <c r="J53" s="82" t="s">
        <v>15</v>
      </c>
      <c r="K53" s="83">
        <v>49.27</v>
      </c>
      <c r="L53" s="84">
        <f>J9</f>
        <v>0</v>
      </c>
      <c r="M53" s="85">
        <f t="shared" si="2"/>
        <v>0</v>
      </c>
      <c r="N53" s="110">
        <v>1</v>
      </c>
      <c r="O53" s="87">
        <f t="shared" si="5"/>
        <v>0</v>
      </c>
      <c r="P53" s="88">
        <f t="shared" si="6"/>
        <v>0</v>
      </c>
      <c r="Q53" s="89">
        <f t="shared" si="0"/>
        <v>0</v>
      </c>
      <c r="R53" s="90">
        <f t="shared" si="1"/>
        <v>0</v>
      </c>
      <c r="S53" s="230"/>
      <c r="U53"/>
    </row>
    <row r="54" spans="1:21" ht="26.25" customHeight="1">
      <c r="A54" s="76">
        <v>26</v>
      </c>
      <c r="B54" s="239"/>
      <c r="C54" s="239"/>
      <c r="D54" s="123" t="s">
        <v>146</v>
      </c>
      <c r="E54" s="109" t="e">
        <f>#REF!</f>
        <v>#REF!</v>
      </c>
      <c r="F54" s="78">
        <v>28</v>
      </c>
      <c r="G54" s="122" t="s">
        <v>147</v>
      </c>
      <c r="H54" s="80" t="s">
        <v>82</v>
      </c>
      <c r="I54" s="81" t="s">
        <v>14</v>
      </c>
      <c r="J54" s="82" t="s">
        <v>15</v>
      </c>
      <c r="K54" s="83">
        <v>13.9</v>
      </c>
      <c r="L54" s="84">
        <f>J9</f>
        <v>0</v>
      </c>
      <c r="M54" s="85">
        <f t="shared" si="2"/>
        <v>0</v>
      </c>
      <c r="N54" s="110">
        <v>1</v>
      </c>
      <c r="O54" s="87">
        <f t="shared" si="5"/>
        <v>0</v>
      </c>
      <c r="P54" s="88">
        <f t="shared" si="6"/>
        <v>0</v>
      </c>
      <c r="Q54" s="89">
        <f t="shared" si="0"/>
        <v>0</v>
      </c>
      <c r="R54" s="90">
        <f t="shared" si="1"/>
        <v>0</v>
      </c>
      <c r="S54" s="230"/>
      <c r="U54"/>
    </row>
    <row r="55" spans="1:21" s="35" customFormat="1" ht="30" customHeight="1">
      <c r="A55" s="94">
        <v>27</v>
      </c>
      <c r="B55" s="238" t="s">
        <v>148</v>
      </c>
      <c r="C55" s="238"/>
      <c r="D55" s="114" t="s">
        <v>149</v>
      </c>
      <c r="E55" s="104" t="e">
        <f>#REF!</f>
        <v>#REF!</v>
      </c>
      <c r="F55" s="105">
        <v>17</v>
      </c>
      <c r="G55" s="124" t="s">
        <v>150</v>
      </c>
      <c r="H55" s="99" t="s">
        <v>82</v>
      </c>
      <c r="I55" s="100" t="s">
        <v>14</v>
      </c>
      <c r="J55" s="101" t="s">
        <v>15</v>
      </c>
      <c r="K55" s="102">
        <v>20.14</v>
      </c>
      <c r="L55" s="84">
        <f>J9</f>
        <v>0</v>
      </c>
      <c r="M55" s="85">
        <f t="shared" si="2"/>
        <v>0</v>
      </c>
      <c r="N55" s="103">
        <v>1</v>
      </c>
      <c r="O55" s="87">
        <f t="shared" si="5"/>
        <v>0</v>
      </c>
      <c r="P55" s="88">
        <f t="shared" si="6"/>
        <v>0</v>
      </c>
      <c r="Q55" s="89">
        <f t="shared" si="0"/>
        <v>0</v>
      </c>
      <c r="R55" s="90">
        <f t="shared" si="1"/>
        <v>0</v>
      </c>
      <c r="S55" s="249">
        <f>SUM(R55:R58)</f>
        <v>0</v>
      </c>
      <c r="U55"/>
    </row>
    <row r="56" spans="1:21" ht="29.25" customHeight="1">
      <c r="A56" s="94">
        <v>28</v>
      </c>
      <c r="B56" s="238"/>
      <c r="C56" s="238"/>
      <c r="D56" s="96" t="s">
        <v>151</v>
      </c>
      <c r="E56" s="104" t="e">
        <f>#REF!</f>
        <v>#REF!</v>
      </c>
      <c r="F56" s="105">
        <v>3</v>
      </c>
      <c r="G56" s="124" t="s">
        <v>152</v>
      </c>
      <c r="H56" s="99" t="s">
        <v>82</v>
      </c>
      <c r="I56" s="100" t="s">
        <v>14</v>
      </c>
      <c r="J56" s="101" t="s">
        <v>15</v>
      </c>
      <c r="K56" s="102">
        <v>4.05</v>
      </c>
      <c r="L56" s="84">
        <f>J9</f>
        <v>0</v>
      </c>
      <c r="M56" s="85">
        <f t="shared" si="2"/>
        <v>0</v>
      </c>
      <c r="N56" s="103">
        <v>1</v>
      </c>
      <c r="O56" s="87">
        <f t="shared" si="5"/>
        <v>0</v>
      </c>
      <c r="P56" s="88">
        <f t="shared" si="6"/>
        <v>0</v>
      </c>
      <c r="Q56" s="89">
        <f t="shared" si="0"/>
        <v>0</v>
      </c>
      <c r="R56" s="90">
        <f t="shared" si="1"/>
        <v>0</v>
      </c>
      <c r="S56" s="249"/>
      <c r="U56"/>
    </row>
    <row r="57" spans="1:21" ht="28.5" customHeight="1">
      <c r="A57" s="94">
        <v>29</v>
      </c>
      <c r="B57" s="238"/>
      <c r="C57" s="238"/>
      <c r="D57" s="96" t="s">
        <v>153</v>
      </c>
      <c r="E57" s="104" t="e">
        <f>#REF!</f>
        <v>#REF!</v>
      </c>
      <c r="F57" s="105">
        <v>33</v>
      </c>
      <c r="G57" s="124" t="s">
        <v>154</v>
      </c>
      <c r="H57" s="99" t="s">
        <v>82</v>
      </c>
      <c r="I57" s="100" t="s">
        <v>14</v>
      </c>
      <c r="J57" s="101" t="s">
        <v>15</v>
      </c>
      <c r="K57" s="102">
        <v>70.04</v>
      </c>
      <c r="L57" s="84">
        <f>J9</f>
        <v>0</v>
      </c>
      <c r="M57" s="85">
        <f t="shared" si="2"/>
        <v>0</v>
      </c>
      <c r="N57" s="103">
        <v>1</v>
      </c>
      <c r="O57" s="87">
        <f t="shared" si="5"/>
        <v>0</v>
      </c>
      <c r="P57" s="88">
        <f t="shared" si="6"/>
        <v>0</v>
      </c>
      <c r="Q57" s="89">
        <f t="shared" si="0"/>
        <v>0</v>
      </c>
      <c r="R57" s="90">
        <f t="shared" si="1"/>
        <v>0</v>
      </c>
      <c r="S57" s="249"/>
      <c r="U57"/>
    </row>
    <row r="58" spans="1:21" ht="33" customHeight="1">
      <c r="A58" s="94">
        <v>30</v>
      </c>
      <c r="B58" s="238"/>
      <c r="C58" s="238"/>
      <c r="D58" s="96" t="s">
        <v>155</v>
      </c>
      <c r="E58" s="104" t="e">
        <f>#REF!</f>
        <v>#REF!</v>
      </c>
      <c r="F58" s="105">
        <v>13</v>
      </c>
      <c r="G58" s="124" t="s">
        <v>156</v>
      </c>
      <c r="H58" s="99" t="s">
        <v>82</v>
      </c>
      <c r="I58" s="100" t="s">
        <v>21</v>
      </c>
      <c r="J58" s="101" t="s">
        <v>15</v>
      </c>
      <c r="K58" s="102">
        <v>0.25</v>
      </c>
      <c r="L58" s="84">
        <f>J11</f>
        <v>0</v>
      </c>
      <c r="M58" s="85">
        <f t="shared" si="2"/>
        <v>0</v>
      </c>
      <c r="N58" s="103">
        <v>1</v>
      </c>
      <c r="O58" s="87">
        <f t="shared" si="5"/>
        <v>0</v>
      </c>
      <c r="P58" s="88">
        <f t="shared" si="6"/>
        <v>0</v>
      </c>
      <c r="Q58" s="89">
        <f t="shared" si="0"/>
        <v>0</v>
      </c>
      <c r="R58" s="90">
        <f t="shared" si="1"/>
        <v>0</v>
      </c>
      <c r="S58" s="249"/>
      <c r="U58"/>
    </row>
    <row r="59" spans="1:21" ht="22.5" customHeight="1">
      <c r="A59" s="231">
        <v>31</v>
      </c>
      <c r="B59" s="228" t="s">
        <v>157</v>
      </c>
      <c r="C59" s="228"/>
      <c r="D59" s="229" t="s">
        <v>158</v>
      </c>
      <c r="E59" s="251" t="e">
        <f>#REF!</f>
        <v>#REF!</v>
      </c>
      <c r="F59" s="233">
        <v>5</v>
      </c>
      <c r="G59" s="252" t="s">
        <v>159</v>
      </c>
      <c r="H59" s="235" t="s">
        <v>82</v>
      </c>
      <c r="I59" s="236" t="s">
        <v>31</v>
      </c>
      <c r="J59" s="82" t="s">
        <v>32</v>
      </c>
      <c r="K59" s="83">
        <v>7.37</v>
      </c>
      <c r="L59" s="84">
        <f>J14</f>
        <v>0</v>
      </c>
      <c r="M59" s="85">
        <f t="shared" si="2"/>
        <v>0</v>
      </c>
      <c r="N59" s="237">
        <v>1</v>
      </c>
      <c r="O59" s="87">
        <f t="shared" si="5"/>
        <v>0</v>
      </c>
      <c r="P59" s="88">
        <f t="shared" si="6"/>
        <v>0</v>
      </c>
      <c r="Q59" s="89">
        <f t="shared" si="0"/>
        <v>0</v>
      </c>
      <c r="R59" s="90">
        <f t="shared" si="1"/>
        <v>0</v>
      </c>
      <c r="S59" s="230">
        <f>SUM(R59:R73)</f>
        <v>0</v>
      </c>
      <c r="U59"/>
    </row>
    <row r="60" spans="1:21" ht="22.5" customHeight="1">
      <c r="A60" s="231"/>
      <c r="B60" s="228"/>
      <c r="C60" s="228"/>
      <c r="D60" s="229"/>
      <c r="E60" s="251"/>
      <c r="F60" s="233"/>
      <c r="G60" s="252"/>
      <c r="H60" s="235"/>
      <c r="I60" s="236"/>
      <c r="J60" s="82" t="s">
        <v>35</v>
      </c>
      <c r="K60" s="83">
        <v>3.57</v>
      </c>
      <c r="L60" s="84">
        <f>J15</f>
        <v>0</v>
      </c>
      <c r="M60" s="85">
        <f t="shared" si="2"/>
        <v>0</v>
      </c>
      <c r="N60" s="237"/>
      <c r="O60" s="126"/>
      <c r="P60" s="127"/>
      <c r="Q60" s="89">
        <f t="shared" si="0"/>
        <v>0</v>
      </c>
      <c r="R60" s="90">
        <f t="shared" si="1"/>
        <v>0</v>
      </c>
      <c r="S60" s="230"/>
      <c r="U60"/>
    </row>
    <row r="61" spans="1:21" ht="22.5" customHeight="1">
      <c r="A61" s="231">
        <v>32</v>
      </c>
      <c r="B61" s="228"/>
      <c r="C61" s="228"/>
      <c r="D61" s="229" t="s">
        <v>160</v>
      </c>
      <c r="E61" s="251" t="e">
        <f>#REF!</f>
        <v>#REF!</v>
      </c>
      <c r="F61" s="233">
        <v>5</v>
      </c>
      <c r="G61" s="252" t="s">
        <v>161</v>
      </c>
      <c r="H61" s="235" t="s">
        <v>82</v>
      </c>
      <c r="I61" s="236" t="s">
        <v>31</v>
      </c>
      <c r="J61" s="82" t="s">
        <v>32</v>
      </c>
      <c r="K61" s="83">
        <v>3.32</v>
      </c>
      <c r="L61" s="84">
        <f>J14</f>
        <v>0</v>
      </c>
      <c r="M61" s="85">
        <f t="shared" si="2"/>
        <v>0</v>
      </c>
      <c r="N61" s="237">
        <v>1</v>
      </c>
      <c r="O61" s="87">
        <f>$J$18</f>
        <v>0</v>
      </c>
      <c r="P61" s="88">
        <f>ROUND(N61*O61*24,2)</f>
        <v>0</v>
      </c>
      <c r="Q61" s="89">
        <f t="shared" si="0"/>
        <v>0</v>
      </c>
      <c r="R61" s="90">
        <f t="shared" si="1"/>
        <v>0</v>
      </c>
      <c r="S61" s="230"/>
      <c r="U61"/>
    </row>
    <row r="62" spans="1:21" ht="22.5" customHeight="1">
      <c r="A62" s="231"/>
      <c r="B62" s="228"/>
      <c r="C62" s="228"/>
      <c r="D62" s="229"/>
      <c r="E62" s="251"/>
      <c r="F62" s="233"/>
      <c r="G62" s="252"/>
      <c r="H62" s="235"/>
      <c r="I62" s="236"/>
      <c r="J62" s="82" t="s">
        <v>35</v>
      </c>
      <c r="K62" s="83">
        <v>1.66</v>
      </c>
      <c r="L62" s="84">
        <f>J15</f>
        <v>0</v>
      </c>
      <c r="M62" s="85">
        <f t="shared" si="2"/>
        <v>0</v>
      </c>
      <c r="N62" s="237"/>
      <c r="O62" s="126"/>
      <c r="P62" s="127"/>
      <c r="Q62" s="89">
        <f t="shared" si="0"/>
        <v>0</v>
      </c>
      <c r="R62" s="90">
        <f t="shared" si="1"/>
        <v>0</v>
      </c>
      <c r="S62" s="230"/>
      <c r="U62"/>
    </row>
    <row r="63" spans="1:21" ht="22.5" customHeight="1">
      <c r="A63" s="231">
        <v>33</v>
      </c>
      <c r="B63" s="228"/>
      <c r="C63" s="228"/>
      <c r="D63" s="229" t="s">
        <v>162</v>
      </c>
      <c r="E63" s="251" t="e">
        <f>#REF!</f>
        <v>#REF!</v>
      </c>
      <c r="F63" s="233">
        <v>3</v>
      </c>
      <c r="G63" s="252" t="s">
        <v>163</v>
      </c>
      <c r="H63" s="235" t="s">
        <v>82</v>
      </c>
      <c r="I63" s="236" t="s">
        <v>31</v>
      </c>
      <c r="J63" s="82" t="s">
        <v>32</v>
      </c>
      <c r="K63" s="83">
        <v>6.26</v>
      </c>
      <c r="L63" s="84">
        <f>J14</f>
        <v>0</v>
      </c>
      <c r="M63" s="85">
        <f t="shared" si="2"/>
        <v>0</v>
      </c>
      <c r="N63" s="237">
        <v>1</v>
      </c>
      <c r="O63" s="87">
        <f>$J$18</f>
        <v>0</v>
      </c>
      <c r="P63" s="88">
        <f>ROUND(N63*O63*24,2)</f>
        <v>0</v>
      </c>
      <c r="Q63" s="89">
        <f t="shared" si="0"/>
        <v>0</v>
      </c>
      <c r="R63" s="90">
        <f t="shared" si="1"/>
        <v>0</v>
      </c>
      <c r="S63" s="230"/>
      <c r="U63"/>
    </row>
    <row r="64" spans="1:21" ht="22.5" customHeight="1">
      <c r="A64" s="231"/>
      <c r="B64" s="228"/>
      <c r="C64" s="228"/>
      <c r="D64" s="229"/>
      <c r="E64" s="251"/>
      <c r="F64" s="233"/>
      <c r="G64" s="252"/>
      <c r="H64" s="235"/>
      <c r="I64" s="236"/>
      <c r="J64" s="82" t="s">
        <v>35</v>
      </c>
      <c r="K64" s="83">
        <v>3.13</v>
      </c>
      <c r="L64" s="84">
        <f>J15</f>
        <v>0</v>
      </c>
      <c r="M64" s="85">
        <f t="shared" si="2"/>
        <v>0</v>
      </c>
      <c r="N64" s="237"/>
      <c r="O64" s="126"/>
      <c r="P64" s="127"/>
      <c r="Q64" s="89">
        <f t="shared" si="0"/>
        <v>0</v>
      </c>
      <c r="R64" s="90">
        <f t="shared" si="1"/>
        <v>0</v>
      </c>
      <c r="S64" s="230"/>
      <c r="U64"/>
    </row>
    <row r="65" spans="1:21" ht="22.5" customHeight="1">
      <c r="A65" s="76">
        <v>34</v>
      </c>
      <c r="B65" s="228"/>
      <c r="C65" s="228"/>
      <c r="D65" s="106" t="s">
        <v>164</v>
      </c>
      <c r="E65" s="107" t="e">
        <f>#REF!</f>
        <v>#REF!</v>
      </c>
      <c r="F65" s="128">
        <v>2</v>
      </c>
      <c r="G65" s="125" t="s">
        <v>165</v>
      </c>
      <c r="H65" s="80" t="s">
        <v>119</v>
      </c>
      <c r="I65" s="81" t="s">
        <v>14</v>
      </c>
      <c r="J65" s="82" t="s">
        <v>15</v>
      </c>
      <c r="K65" s="83">
        <v>0.74</v>
      </c>
      <c r="L65" s="84">
        <f>J9</f>
        <v>0</v>
      </c>
      <c r="M65" s="85">
        <f t="shared" si="2"/>
        <v>0</v>
      </c>
      <c r="N65" s="86">
        <v>1</v>
      </c>
      <c r="O65" s="87">
        <f aca="true" t="shared" si="7" ref="O65:O81">$J$18</f>
        <v>0</v>
      </c>
      <c r="P65" s="88">
        <f aca="true" t="shared" si="8" ref="P65:P81">ROUND(N65*O65*24,2)</f>
        <v>0</v>
      </c>
      <c r="Q65" s="89">
        <f t="shared" si="0"/>
        <v>0</v>
      </c>
      <c r="R65" s="90">
        <f t="shared" si="1"/>
        <v>0</v>
      </c>
      <c r="S65" s="230"/>
      <c r="U65"/>
    </row>
    <row r="66" spans="1:21" ht="22.5" customHeight="1">
      <c r="A66" s="76">
        <v>35</v>
      </c>
      <c r="B66" s="228"/>
      <c r="C66" s="228"/>
      <c r="D66" s="129" t="s">
        <v>166</v>
      </c>
      <c r="E66" s="107" t="e">
        <f>#REF!</f>
        <v>#REF!</v>
      </c>
      <c r="F66" s="128">
        <v>1</v>
      </c>
      <c r="G66" s="125" t="s">
        <v>167</v>
      </c>
      <c r="H66" s="80" t="s">
        <v>119</v>
      </c>
      <c r="I66" s="81" t="s">
        <v>14</v>
      </c>
      <c r="J66" s="82" t="s">
        <v>15</v>
      </c>
      <c r="K66" s="83">
        <v>1.22</v>
      </c>
      <c r="L66" s="84">
        <f>J9</f>
        <v>0</v>
      </c>
      <c r="M66" s="85">
        <f t="shared" si="2"/>
        <v>0</v>
      </c>
      <c r="N66" s="86">
        <v>1</v>
      </c>
      <c r="O66" s="87">
        <f t="shared" si="7"/>
        <v>0</v>
      </c>
      <c r="P66" s="88">
        <f t="shared" si="8"/>
        <v>0</v>
      </c>
      <c r="Q66" s="89">
        <f t="shared" si="0"/>
        <v>0</v>
      </c>
      <c r="R66" s="90">
        <f t="shared" si="1"/>
        <v>0</v>
      </c>
      <c r="S66" s="230"/>
      <c r="U66"/>
    </row>
    <row r="67" spans="1:21" ht="22.5" customHeight="1">
      <c r="A67" s="76">
        <v>36</v>
      </c>
      <c r="B67" s="228"/>
      <c r="C67" s="228"/>
      <c r="D67" s="106" t="s">
        <v>168</v>
      </c>
      <c r="E67" s="107" t="e">
        <f>#REF!</f>
        <v>#REF!</v>
      </c>
      <c r="F67" s="128">
        <v>1</v>
      </c>
      <c r="G67" s="125" t="s">
        <v>169</v>
      </c>
      <c r="H67" s="80" t="s">
        <v>82</v>
      </c>
      <c r="I67" s="81" t="s">
        <v>14</v>
      </c>
      <c r="J67" s="82" t="s">
        <v>15</v>
      </c>
      <c r="K67" s="83">
        <v>0.88</v>
      </c>
      <c r="L67" s="84">
        <f>J9</f>
        <v>0</v>
      </c>
      <c r="M67" s="85">
        <f t="shared" si="2"/>
        <v>0</v>
      </c>
      <c r="N67" s="86">
        <v>1</v>
      </c>
      <c r="O67" s="87">
        <f t="shared" si="7"/>
        <v>0</v>
      </c>
      <c r="P67" s="88">
        <f t="shared" si="8"/>
        <v>0</v>
      </c>
      <c r="Q67" s="89">
        <f t="shared" si="0"/>
        <v>0</v>
      </c>
      <c r="R67" s="90">
        <f t="shared" si="1"/>
        <v>0</v>
      </c>
      <c r="S67" s="230"/>
      <c r="U67"/>
    </row>
    <row r="68" spans="1:21" ht="22.5" customHeight="1">
      <c r="A68" s="76">
        <v>37</v>
      </c>
      <c r="B68" s="228"/>
      <c r="C68" s="228"/>
      <c r="D68" s="106" t="s">
        <v>170</v>
      </c>
      <c r="E68" s="107" t="e">
        <f>#REF!</f>
        <v>#REF!</v>
      </c>
      <c r="F68" s="128">
        <v>1</v>
      </c>
      <c r="G68" s="125" t="s">
        <v>171</v>
      </c>
      <c r="H68" s="80" t="s">
        <v>82</v>
      </c>
      <c r="I68" s="81" t="s">
        <v>14</v>
      </c>
      <c r="J68" s="82" t="s">
        <v>15</v>
      </c>
      <c r="K68" s="83">
        <v>0.59</v>
      </c>
      <c r="L68" s="84">
        <f>J9</f>
        <v>0</v>
      </c>
      <c r="M68" s="85">
        <f t="shared" si="2"/>
        <v>0</v>
      </c>
      <c r="N68" s="86">
        <v>1</v>
      </c>
      <c r="O68" s="87">
        <f t="shared" si="7"/>
        <v>0</v>
      </c>
      <c r="P68" s="88">
        <f t="shared" si="8"/>
        <v>0</v>
      </c>
      <c r="Q68" s="89">
        <f t="shared" si="0"/>
        <v>0</v>
      </c>
      <c r="R68" s="90">
        <f t="shared" si="1"/>
        <v>0</v>
      </c>
      <c r="S68" s="230"/>
      <c r="U68"/>
    </row>
    <row r="69" spans="1:21" ht="22.5" customHeight="1">
      <c r="A69" s="76">
        <v>38</v>
      </c>
      <c r="B69" s="228"/>
      <c r="C69" s="228"/>
      <c r="D69" s="106" t="s">
        <v>172</v>
      </c>
      <c r="E69" s="107" t="e">
        <f>#REF!</f>
        <v>#REF!</v>
      </c>
      <c r="F69" s="128">
        <v>1</v>
      </c>
      <c r="G69" s="125" t="s">
        <v>173</v>
      </c>
      <c r="H69" s="80" t="s">
        <v>82</v>
      </c>
      <c r="I69" s="81" t="s">
        <v>14</v>
      </c>
      <c r="J69" s="82" t="s">
        <v>15</v>
      </c>
      <c r="K69" s="83">
        <v>0.92</v>
      </c>
      <c r="L69" s="84">
        <f>J9</f>
        <v>0</v>
      </c>
      <c r="M69" s="85">
        <f t="shared" si="2"/>
        <v>0</v>
      </c>
      <c r="N69" s="86">
        <v>1</v>
      </c>
      <c r="O69" s="87">
        <f t="shared" si="7"/>
        <v>0</v>
      </c>
      <c r="P69" s="88">
        <f t="shared" si="8"/>
        <v>0</v>
      </c>
      <c r="Q69" s="89">
        <f t="shared" si="0"/>
        <v>0</v>
      </c>
      <c r="R69" s="90">
        <f t="shared" si="1"/>
        <v>0</v>
      </c>
      <c r="S69" s="230"/>
      <c r="U69"/>
    </row>
    <row r="70" spans="1:21" ht="22.5" customHeight="1">
      <c r="A70" s="76">
        <v>39</v>
      </c>
      <c r="B70" s="228"/>
      <c r="C70" s="228"/>
      <c r="D70" s="106" t="s">
        <v>174</v>
      </c>
      <c r="E70" s="107" t="e">
        <f>#REF!</f>
        <v>#REF!</v>
      </c>
      <c r="F70" s="128">
        <v>2</v>
      </c>
      <c r="G70" s="125" t="s">
        <v>175</v>
      </c>
      <c r="H70" s="80" t="s">
        <v>119</v>
      </c>
      <c r="I70" s="81" t="s">
        <v>14</v>
      </c>
      <c r="J70" s="82" t="s">
        <v>15</v>
      </c>
      <c r="K70" s="83">
        <v>1.45</v>
      </c>
      <c r="L70" s="84">
        <f>J9</f>
        <v>0</v>
      </c>
      <c r="M70" s="85">
        <f t="shared" si="2"/>
        <v>0</v>
      </c>
      <c r="N70" s="86">
        <v>1</v>
      </c>
      <c r="O70" s="87">
        <f t="shared" si="7"/>
        <v>0</v>
      </c>
      <c r="P70" s="88">
        <f t="shared" si="8"/>
        <v>0</v>
      </c>
      <c r="Q70" s="89">
        <f t="shared" si="0"/>
        <v>0</v>
      </c>
      <c r="R70" s="90">
        <f t="shared" si="1"/>
        <v>0</v>
      </c>
      <c r="S70" s="230"/>
      <c r="U70"/>
    </row>
    <row r="71" spans="1:21" ht="22.5" customHeight="1">
      <c r="A71" s="76">
        <v>40</v>
      </c>
      <c r="B71" s="228"/>
      <c r="C71" s="228"/>
      <c r="D71" s="106" t="s">
        <v>176</v>
      </c>
      <c r="E71" s="107" t="e">
        <f>#REF!</f>
        <v>#REF!</v>
      </c>
      <c r="F71" s="128">
        <v>2</v>
      </c>
      <c r="G71" s="125" t="s">
        <v>177</v>
      </c>
      <c r="H71" s="80" t="s">
        <v>82</v>
      </c>
      <c r="I71" s="81" t="s">
        <v>14</v>
      </c>
      <c r="J71" s="82" t="s">
        <v>15</v>
      </c>
      <c r="K71" s="83">
        <v>0.71</v>
      </c>
      <c r="L71" s="84">
        <f>J9</f>
        <v>0</v>
      </c>
      <c r="M71" s="85">
        <f t="shared" si="2"/>
        <v>0</v>
      </c>
      <c r="N71" s="86">
        <v>1</v>
      </c>
      <c r="O71" s="87">
        <f t="shared" si="7"/>
        <v>0</v>
      </c>
      <c r="P71" s="88">
        <f t="shared" si="8"/>
        <v>0</v>
      </c>
      <c r="Q71" s="89">
        <f t="shared" si="0"/>
        <v>0</v>
      </c>
      <c r="R71" s="90">
        <f t="shared" si="1"/>
        <v>0</v>
      </c>
      <c r="S71" s="230"/>
      <c r="U71"/>
    </row>
    <row r="72" spans="1:21" ht="22.5" customHeight="1">
      <c r="A72" s="76">
        <v>41</v>
      </c>
      <c r="B72" s="228"/>
      <c r="C72" s="228"/>
      <c r="D72" s="106" t="s">
        <v>178</v>
      </c>
      <c r="E72" s="107" t="e">
        <f>#REF!</f>
        <v>#REF!</v>
      </c>
      <c r="F72" s="128">
        <v>2</v>
      </c>
      <c r="G72" s="125" t="s">
        <v>179</v>
      </c>
      <c r="H72" s="80" t="s">
        <v>82</v>
      </c>
      <c r="I72" s="81" t="s">
        <v>14</v>
      </c>
      <c r="J72" s="82" t="s">
        <v>15</v>
      </c>
      <c r="K72" s="83">
        <v>0.65</v>
      </c>
      <c r="L72" s="84">
        <f>J9</f>
        <v>0</v>
      </c>
      <c r="M72" s="85">
        <f t="shared" si="2"/>
        <v>0</v>
      </c>
      <c r="N72" s="86">
        <v>1</v>
      </c>
      <c r="O72" s="87">
        <f t="shared" si="7"/>
        <v>0</v>
      </c>
      <c r="P72" s="88">
        <f t="shared" si="8"/>
        <v>0</v>
      </c>
      <c r="Q72" s="89">
        <f t="shared" si="0"/>
        <v>0</v>
      </c>
      <c r="R72" s="90">
        <f t="shared" si="1"/>
        <v>0</v>
      </c>
      <c r="S72" s="230"/>
      <c r="U72"/>
    </row>
    <row r="73" spans="1:21" ht="22.5" customHeight="1">
      <c r="A73" s="76">
        <v>42</v>
      </c>
      <c r="B73" s="228"/>
      <c r="C73" s="228"/>
      <c r="D73" s="106" t="s">
        <v>180</v>
      </c>
      <c r="E73" s="107" t="s">
        <v>181</v>
      </c>
      <c r="F73" s="128">
        <v>2</v>
      </c>
      <c r="G73" s="125" t="s">
        <v>182</v>
      </c>
      <c r="H73" s="80" t="s">
        <v>82</v>
      </c>
      <c r="I73" s="81" t="s">
        <v>14</v>
      </c>
      <c r="J73" s="82" t="s">
        <v>15</v>
      </c>
      <c r="K73" s="83">
        <v>0.65</v>
      </c>
      <c r="L73" s="84">
        <f>J9</f>
        <v>0</v>
      </c>
      <c r="M73" s="85">
        <f t="shared" si="2"/>
        <v>0</v>
      </c>
      <c r="N73" s="86">
        <v>1</v>
      </c>
      <c r="O73" s="87">
        <f t="shared" si="7"/>
        <v>0</v>
      </c>
      <c r="P73" s="88">
        <f t="shared" si="8"/>
        <v>0</v>
      </c>
      <c r="Q73" s="89">
        <f t="shared" si="0"/>
        <v>0</v>
      </c>
      <c r="R73" s="90">
        <f t="shared" si="1"/>
        <v>0</v>
      </c>
      <c r="S73" s="230"/>
      <c r="U73"/>
    </row>
    <row r="74" spans="1:21" ht="28.5" customHeight="1">
      <c r="A74" s="94">
        <v>43</v>
      </c>
      <c r="B74" s="238" t="s">
        <v>183</v>
      </c>
      <c r="C74" s="238"/>
      <c r="D74" s="96" t="str">
        <f>'[1]zał 5 Charakterystyka PPE'!F47</f>
        <v>Kolegiacka 5 monitoring</v>
      </c>
      <c r="E74" s="104" t="e">
        <f>#REF!</f>
        <v>#REF!</v>
      </c>
      <c r="F74" s="130">
        <v>1</v>
      </c>
      <c r="G74" s="124" t="s">
        <v>184</v>
      </c>
      <c r="H74" s="99" t="s">
        <v>82</v>
      </c>
      <c r="I74" s="100" t="s">
        <v>14</v>
      </c>
      <c r="J74" s="101" t="s">
        <v>15</v>
      </c>
      <c r="K74" s="102">
        <v>0.42</v>
      </c>
      <c r="L74" s="84">
        <f>J9</f>
        <v>0</v>
      </c>
      <c r="M74" s="85">
        <f t="shared" si="2"/>
        <v>0</v>
      </c>
      <c r="N74" s="103">
        <v>1</v>
      </c>
      <c r="O74" s="87">
        <f t="shared" si="7"/>
        <v>0</v>
      </c>
      <c r="P74" s="88">
        <f t="shared" si="8"/>
        <v>0</v>
      </c>
      <c r="Q74" s="89">
        <f t="shared" si="0"/>
        <v>0</v>
      </c>
      <c r="R74" s="90">
        <f t="shared" si="1"/>
        <v>0</v>
      </c>
      <c r="S74" s="75">
        <f>R74</f>
        <v>0</v>
      </c>
      <c r="U74"/>
    </row>
    <row r="75" spans="1:21" ht="24.75" customHeight="1">
      <c r="A75" s="94">
        <v>44</v>
      </c>
      <c r="B75" s="238"/>
      <c r="C75" s="238"/>
      <c r="D75" s="96" t="str">
        <f>'[1]zał 5 Charakterystyka PPE'!F48</f>
        <v>Rynek: fontanna</v>
      </c>
      <c r="E75" s="104" t="e">
        <f>#REF!</f>
        <v>#REF!</v>
      </c>
      <c r="F75" s="130">
        <v>44</v>
      </c>
      <c r="G75" s="124" t="s">
        <v>185</v>
      </c>
      <c r="H75" s="99" t="s">
        <v>82</v>
      </c>
      <c r="I75" s="100" t="s">
        <v>18</v>
      </c>
      <c r="J75" s="101" t="s">
        <v>15</v>
      </c>
      <c r="K75" s="102">
        <v>61.4</v>
      </c>
      <c r="L75" s="84">
        <f>J10</f>
        <v>0</v>
      </c>
      <c r="M75" s="85">
        <f t="shared" si="2"/>
        <v>0</v>
      </c>
      <c r="N75" s="103">
        <v>1</v>
      </c>
      <c r="O75" s="87">
        <f t="shared" si="7"/>
        <v>0</v>
      </c>
      <c r="P75" s="88">
        <f t="shared" si="8"/>
        <v>0</v>
      </c>
      <c r="Q75" s="89">
        <f t="shared" si="0"/>
        <v>0</v>
      </c>
      <c r="R75" s="90">
        <f t="shared" si="1"/>
        <v>0</v>
      </c>
      <c r="S75" s="253">
        <f>SUM(R75:R79)</f>
        <v>0</v>
      </c>
      <c r="U75"/>
    </row>
    <row r="76" spans="1:21" ht="24.75" customHeight="1">
      <c r="A76" s="94">
        <v>45</v>
      </c>
      <c r="B76" s="238"/>
      <c r="C76" s="238"/>
      <c r="D76" s="96" t="str">
        <f>'[1]zał 5 Charakterystyka PPE'!F49</f>
        <v>Rynek Praski: fontanna</v>
      </c>
      <c r="E76" s="104" t="e">
        <f>#REF!</f>
        <v>#REF!</v>
      </c>
      <c r="F76" s="130">
        <v>6</v>
      </c>
      <c r="G76" s="124" t="s">
        <v>186</v>
      </c>
      <c r="H76" s="99"/>
      <c r="I76" s="100" t="s">
        <v>14</v>
      </c>
      <c r="J76" s="101" t="s">
        <v>15</v>
      </c>
      <c r="K76" s="102">
        <v>29.15</v>
      </c>
      <c r="L76" s="84">
        <f>J9</f>
        <v>0</v>
      </c>
      <c r="M76" s="85">
        <f t="shared" si="2"/>
        <v>0</v>
      </c>
      <c r="N76" s="103">
        <v>1</v>
      </c>
      <c r="O76" s="87">
        <f t="shared" si="7"/>
        <v>0</v>
      </c>
      <c r="P76" s="88">
        <f t="shared" si="8"/>
        <v>0</v>
      </c>
      <c r="Q76" s="89">
        <f t="shared" si="0"/>
        <v>0</v>
      </c>
      <c r="R76" s="90">
        <f t="shared" si="1"/>
        <v>0</v>
      </c>
      <c r="S76" s="253"/>
      <c r="U76"/>
    </row>
    <row r="77" spans="1:21" ht="24.75" customHeight="1">
      <c r="A77" s="94">
        <v>46</v>
      </c>
      <c r="B77" s="238"/>
      <c r="C77" s="238"/>
      <c r="D77" s="96" t="str">
        <f>'[1]zał 5 Charakterystyka PPE'!F50</f>
        <v>Podzamcze pompownia</v>
      </c>
      <c r="E77" s="104" t="e">
        <f>#REF!</f>
        <v>#REF!</v>
      </c>
      <c r="F77" s="130">
        <v>5</v>
      </c>
      <c r="G77" s="124" t="s">
        <v>187</v>
      </c>
      <c r="H77" s="246" t="s">
        <v>82</v>
      </c>
      <c r="I77" s="100" t="s">
        <v>14</v>
      </c>
      <c r="J77" s="101" t="s">
        <v>15</v>
      </c>
      <c r="K77" s="102">
        <v>1.05</v>
      </c>
      <c r="L77" s="84">
        <f>J9</f>
        <v>0</v>
      </c>
      <c r="M77" s="85">
        <f t="shared" si="2"/>
        <v>0</v>
      </c>
      <c r="N77" s="103">
        <v>1</v>
      </c>
      <c r="O77" s="87">
        <f t="shared" si="7"/>
        <v>0</v>
      </c>
      <c r="P77" s="88">
        <f t="shared" si="8"/>
        <v>0</v>
      </c>
      <c r="Q77" s="89">
        <f t="shared" si="0"/>
        <v>0</v>
      </c>
      <c r="R77" s="90">
        <f t="shared" si="1"/>
        <v>0</v>
      </c>
      <c r="S77" s="253"/>
      <c r="U77"/>
    </row>
    <row r="78" spans="1:21" ht="24.75" customHeight="1">
      <c r="A78" s="94">
        <v>47</v>
      </c>
      <c r="B78" s="238"/>
      <c r="C78" s="238"/>
      <c r="D78" s="96" t="str">
        <f>'[1]zał 5 Charakterystyka PPE'!F51</f>
        <v>Podrzecze imprezy masowe</v>
      </c>
      <c r="E78" s="104"/>
      <c r="F78" s="130">
        <v>50</v>
      </c>
      <c r="G78" s="124" t="s">
        <v>188</v>
      </c>
      <c r="H78" s="246"/>
      <c r="I78" s="100" t="s">
        <v>14</v>
      </c>
      <c r="J78" s="101" t="s">
        <v>15</v>
      </c>
      <c r="K78" s="102">
        <v>42</v>
      </c>
      <c r="L78" s="84">
        <f>J9</f>
        <v>0</v>
      </c>
      <c r="M78" s="85">
        <f t="shared" si="2"/>
        <v>0</v>
      </c>
      <c r="N78" s="103">
        <v>1</v>
      </c>
      <c r="O78" s="87">
        <f t="shared" si="7"/>
        <v>0</v>
      </c>
      <c r="P78" s="88">
        <f t="shared" si="8"/>
        <v>0</v>
      </c>
      <c r="Q78" s="89">
        <f t="shared" si="0"/>
        <v>0</v>
      </c>
      <c r="R78" s="90">
        <f t="shared" si="1"/>
        <v>0</v>
      </c>
      <c r="S78" s="253"/>
      <c r="U78"/>
    </row>
    <row r="79" spans="1:21" ht="24.75" customHeight="1">
      <c r="A79" s="94">
        <v>48</v>
      </c>
      <c r="B79" s="238"/>
      <c r="C79" s="238"/>
      <c r="D79" s="96" t="str">
        <f>'[1]zał 5 Charakterystyka PPE'!F52</f>
        <v>plac Wojewódzki 1</v>
      </c>
      <c r="E79" s="104"/>
      <c r="F79" s="130">
        <v>38</v>
      </c>
      <c r="G79" s="124" t="s">
        <v>189</v>
      </c>
      <c r="H79" s="246"/>
      <c r="I79" s="100" t="s">
        <v>18</v>
      </c>
      <c r="J79" s="101" t="s">
        <v>15</v>
      </c>
      <c r="K79" s="102">
        <v>360.36</v>
      </c>
      <c r="L79" s="84">
        <f>J10</f>
        <v>0</v>
      </c>
      <c r="M79" s="85">
        <f t="shared" si="2"/>
        <v>0</v>
      </c>
      <c r="N79" s="103">
        <v>1</v>
      </c>
      <c r="O79" s="87">
        <f t="shared" si="7"/>
        <v>0</v>
      </c>
      <c r="P79" s="88">
        <f t="shared" si="8"/>
        <v>0</v>
      </c>
      <c r="Q79" s="89">
        <f t="shared" si="0"/>
        <v>0</v>
      </c>
      <c r="R79" s="90">
        <f t="shared" si="1"/>
        <v>0</v>
      </c>
      <c r="S79" s="253"/>
      <c r="U79"/>
    </row>
    <row r="80" spans="1:21" ht="24.75" customHeight="1">
      <c r="A80" s="94">
        <v>49</v>
      </c>
      <c r="B80" s="238"/>
      <c r="C80" s="238"/>
      <c r="D80" s="96" t="str">
        <f>'[1]zał 5 Charakterystyka PPE'!F53</f>
        <v>Grodzka pompownia</v>
      </c>
      <c r="E80" s="104"/>
      <c r="F80" s="130">
        <v>45</v>
      </c>
      <c r="G80" s="124" t="s">
        <v>190</v>
      </c>
      <c r="H80" s="99"/>
      <c r="I80" s="100" t="s">
        <v>18</v>
      </c>
      <c r="J80" s="101" t="s">
        <v>15</v>
      </c>
      <c r="K80" s="102">
        <v>0.63</v>
      </c>
      <c r="L80" s="84">
        <f>J10</f>
        <v>0</v>
      </c>
      <c r="M80" s="85">
        <f t="shared" si="2"/>
        <v>0</v>
      </c>
      <c r="N80" s="103">
        <v>1</v>
      </c>
      <c r="O80" s="87">
        <f t="shared" si="7"/>
        <v>0</v>
      </c>
      <c r="P80" s="88">
        <f t="shared" si="8"/>
        <v>0</v>
      </c>
      <c r="Q80" s="89">
        <f t="shared" si="0"/>
        <v>0</v>
      </c>
      <c r="R80" s="90">
        <f t="shared" si="1"/>
        <v>0</v>
      </c>
      <c r="S80" s="131"/>
      <c r="U80"/>
    </row>
    <row r="81" spans="1:21" ht="22.5" customHeight="1">
      <c r="A81" s="241">
        <v>50</v>
      </c>
      <c r="B81" s="254" t="s">
        <v>183</v>
      </c>
      <c r="C81" s="254"/>
      <c r="D81" s="238" t="str">
        <f>'[1]zał 5 Charakterystyka PPE'!F54</f>
        <v>Wierzbowa:pompownia</v>
      </c>
      <c r="E81" s="104"/>
      <c r="F81" s="255">
        <v>54</v>
      </c>
      <c r="G81" s="256" t="s">
        <v>191</v>
      </c>
      <c r="H81" s="99"/>
      <c r="I81" s="247" t="s">
        <v>38</v>
      </c>
      <c r="J81" s="101" t="s">
        <v>32</v>
      </c>
      <c r="K81" s="102">
        <v>5.02</v>
      </c>
      <c r="L81" s="84">
        <f>J16</f>
        <v>0</v>
      </c>
      <c r="M81" s="85">
        <f t="shared" si="2"/>
        <v>0</v>
      </c>
      <c r="N81" s="248">
        <v>1</v>
      </c>
      <c r="O81" s="87">
        <f t="shared" si="7"/>
        <v>0</v>
      </c>
      <c r="P81" s="88">
        <f t="shared" si="8"/>
        <v>0</v>
      </c>
      <c r="Q81" s="89">
        <f t="shared" si="0"/>
        <v>0</v>
      </c>
      <c r="R81" s="90">
        <f t="shared" si="1"/>
        <v>0</v>
      </c>
      <c r="S81" s="131"/>
      <c r="U81"/>
    </row>
    <row r="82" spans="1:21" ht="22.5" customHeight="1">
      <c r="A82" s="241"/>
      <c r="B82" s="254"/>
      <c r="C82" s="254"/>
      <c r="D82" s="238"/>
      <c r="E82" s="104"/>
      <c r="F82" s="255"/>
      <c r="G82" s="256"/>
      <c r="H82" s="99"/>
      <c r="I82" s="247"/>
      <c r="J82" s="101" t="s">
        <v>35</v>
      </c>
      <c r="K82" s="102">
        <v>3.17</v>
      </c>
      <c r="L82" s="84">
        <f>J17</f>
        <v>0</v>
      </c>
      <c r="M82" s="85">
        <f t="shared" si="2"/>
        <v>0</v>
      </c>
      <c r="N82" s="248"/>
      <c r="O82" s="126"/>
      <c r="P82" s="127"/>
      <c r="Q82" s="89">
        <f t="shared" si="0"/>
        <v>0</v>
      </c>
      <c r="R82" s="90">
        <f t="shared" si="1"/>
        <v>0</v>
      </c>
      <c r="S82" s="131"/>
      <c r="U82"/>
    </row>
    <row r="83" spans="1:21" ht="28.5" customHeight="1">
      <c r="A83" s="94">
        <v>51</v>
      </c>
      <c r="B83" s="254"/>
      <c r="C83" s="254"/>
      <c r="D83" s="132" t="str">
        <f>'[1]zał 5 Charakterystyka PPE'!F55</f>
        <v>WP 73: administracja</v>
      </c>
      <c r="E83" s="104"/>
      <c r="F83" s="130">
        <v>5</v>
      </c>
      <c r="G83" s="98" t="s">
        <v>192</v>
      </c>
      <c r="H83" s="99"/>
      <c r="I83" s="100" t="s">
        <v>21</v>
      </c>
      <c r="J83" s="101" t="s">
        <v>15</v>
      </c>
      <c r="K83" s="102">
        <v>12.6</v>
      </c>
      <c r="L83" s="84">
        <f>J11</f>
        <v>0</v>
      </c>
      <c r="M83" s="85">
        <f t="shared" si="2"/>
        <v>0</v>
      </c>
      <c r="N83" s="103">
        <v>1</v>
      </c>
      <c r="O83" s="87">
        <f>$J$18</f>
        <v>0</v>
      </c>
      <c r="P83" s="88">
        <f>ROUND(N83*O83*24,2)</f>
        <v>0</v>
      </c>
      <c r="Q83" s="89">
        <f t="shared" si="0"/>
        <v>0</v>
      </c>
      <c r="R83" s="90">
        <f t="shared" si="1"/>
        <v>0</v>
      </c>
      <c r="S83" s="131"/>
      <c r="U83"/>
    </row>
    <row r="84" spans="1:21" ht="30" customHeight="1">
      <c r="A84" s="94">
        <v>52</v>
      </c>
      <c r="B84" s="254"/>
      <c r="C84" s="254"/>
      <c r="D84" s="132" t="str">
        <f>'[1]zał 5 Charakterystyka PPE'!F56</f>
        <v>WP 73: węzeł CO</v>
      </c>
      <c r="E84" s="104"/>
      <c r="F84" s="130">
        <v>5</v>
      </c>
      <c r="G84" s="98" t="s">
        <v>193</v>
      </c>
      <c r="H84" s="99"/>
      <c r="I84" s="100" t="s">
        <v>21</v>
      </c>
      <c r="J84" s="101" t="s">
        <v>15</v>
      </c>
      <c r="K84" s="102">
        <v>18.9</v>
      </c>
      <c r="L84" s="84">
        <f>J11</f>
        <v>0</v>
      </c>
      <c r="M84" s="85">
        <f t="shared" si="2"/>
        <v>0</v>
      </c>
      <c r="N84" s="103">
        <v>1</v>
      </c>
      <c r="O84" s="87">
        <f>$J$18</f>
        <v>0</v>
      </c>
      <c r="P84" s="88">
        <f>ROUND(N84*O84*24,2)</f>
        <v>0</v>
      </c>
      <c r="Q84" s="89">
        <f t="shared" si="0"/>
        <v>0</v>
      </c>
      <c r="R84" s="90">
        <f t="shared" si="1"/>
        <v>0</v>
      </c>
      <c r="S84" s="131"/>
      <c r="U84"/>
    </row>
    <row r="85" spans="1:21" ht="30.75" customHeight="1">
      <c r="A85" s="94">
        <v>53</v>
      </c>
      <c r="B85" s="254"/>
      <c r="C85" s="254"/>
      <c r="D85" s="132" t="str">
        <f>'[1]zał 5 Charakterystyka PPE'!F57</f>
        <v>WP 73: świetlica klatka</v>
      </c>
      <c r="E85" s="104"/>
      <c r="F85" s="130">
        <v>12</v>
      </c>
      <c r="G85" s="98" t="s">
        <v>194</v>
      </c>
      <c r="H85" s="99"/>
      <c r="I85" s="100" t="s">
        <v>21</v>
      </c>
      <c r="J85" s="101" t="s">
        <v>15</v>
      </c>
      <c r="K85" s="102">
        <v>6.3</v>
      </c>
      <c r="L85" s="84">
        <f>J11</f>
        <v>0</v>
      </c>
      <c r="M85" s="85">
        <f t="shared" si="2"/>
        <v>0</v>
      </c>
      <c r="N85" s="103">
        <v>1</v>
      </c>
      <c r="O85" s="87">
        <f>$J$18</f>
        <v>0</v>
      </c>
      <c r="P85" s="88">
        <f>ROUND(N85*O85*24,2)</f>
        <v>0</v>
      </c>
      <c r="Q85" s="89">
        <f t="shared" si="0"/>
        <v>0</v>
      </c>
      <c r="R85" s="90">
        <f t="shared" si="1"/>
        <v>0</v>
      </c>
      <c r="S85" s="131"/>
      <c r="U85"/>
    </row>
    <row r="86" spans="1:21" ht="22.5" customHeight="1">
      <c r="A86" s="231">
        <v>54</v>
      </c>
      <c r="B86" s="257" t="s">
        <v>195</v>
      </c>
      <c r="C86" s="257"/>
      <c r="D86" s="228" t="s">
        <v>195</v>
      </c>
      <c r="E86" s="235" t="s">
        <v>196</v>
      </c>
      <c r="F86" s="258">
        <v>710</v>
      </c>
      <c r="G86" s="259" t="s">
        <v>197</v>
      </c>
      <c r="H86" s="80"/>
      <c r="I86" s="236" t="s">
        <v>31</v>
      </c>
      <c r="J86" s="82" t="s">
        <v>32</v>
      </c>
      <c r="K86" s="83">
        <v>1697.39</v>
      </c>
      <c r="L86" s="84">
        <f>J14</f>
        <v>0</v>
      </c>
      <c r="M86" s="85">
        <f t="shared" si="2"/>
        <v>0</v>
      </c>
      <c r="N86" s="260">
        <v>118</v>
      </c>
      <c r="O86" s="87">
        <f>$J$18</f>
        <v>0</v>
      </c>
      <c r="P86" s="88">
        <f>ROUND(N86*O86*24,2)</f>
        <v>0</v>
      </c>
      <c r="Q86" s="89">
        <f t="shared" si="0"/>
        <v>0</v>
      </c>
      <c r="R86" s="90">
        <f t="shared" si="1"/>
        <v>0</v>
      </c>
      <c r="S86" s="261">
        <f>R86</f>
        <v>0</v>
      </c>
      <c r="U86"/>
    </row>
    <row r="87" spans="1:21" ht="22.5" customHeight="1">
      <c r="A87" s="231"/>
      <c r="B87" s="257"/>
      <c r="C87" s="257"/>
      <c r="D87" s="228"/>
      <c r="E87" s="235"/>
      <c r="F87" s="258"/>
      <c r="G87" s="259"/>
      <c r="H87" s="80"/>
      <c r="I87" s="236"/>
      <c r="J87" s="82" t="s">
        <v>35</v>
      </c>
      <c r="K87" s="83">
        <v>3330.29</v>
      </c>
      <c r="L87" s="84">
        <f>J15</f>
        <v>0</v>
      </c>
      <c r="M87" s="85">
        <f t="shared" si="2"/>
        <v>0</v>
      </c>
      <c r="N87" s="260"/>
      <c r="O87" s="126"/>
      <c r="P87" s="127"/>
      <c r="Q87" s="89">
        <f t="shared" si="0"/>
        <v>0</v>
      </c>
      <c r="R87" s="90">
        <f t="shared" si="1"/>
        <v>0</v>
      </c>
      <c r="S87" s="261"/>
      <c r="U87"/>
    </row>
    <row r="88" spans="1:21" ht="22.5" customHeight="1">
      <c r="A88" s="241">
        <v>55</v>
      </c>
      <c r="B88" s="262" t="s">
        <v>198</v>
      </c>
      <c r="C88" s="262"/>
      <c r="D88" s="238" t="s">
        <v>199</v>
      </c>
      <c r="E88" s="263" t="s">
        <v>200</v>
      </c>
      <c r="F88" s="264">
        <v>50</v>
      </c>
      <c r="G88" s="256" t="s">
        <v>201</v>
      </c>
      <c r="H88" s="99"/>
      <c r="I88" s="247" t="s">
        <v>38</v>
      </c>
      <c r="J88" s="101" t="s">
        <v>32</v>
      </c>
      <c r="K88" s="102">
        <v>37.22</v>
      </c>
      <c r="L88" s="84">
        <f>J16</f>
        <v>0</v>
      </c>
      <c r="M88" s="85">
        <f t="shared" si="2"/>
        <v>0</v>
      </c>
      <c r="N88" s="265">
        <v>1</v>
      </c>
      <c r="O88" s="87">
        <f>$J$18</f>
        <v>0</v>
      </c>
      <c r="P88" s="88">
        <f>ROUND(N88*O88*24,2)</f>
        <v>0</v>
      </c>
      <c r="Q88" s="89">
        <f t="shared" si="0"/>
        <v>0</v>
      </c>
      <c r="R88" s="90">
        <f t="shared" si="1"/>
        <v>0</v>
      </c>
      <c r="S88" s="133"/>
      <c r="U88"/>
    </row>
    <row r="89" spans="1:21" ht="22.5" customHeight="1">
      <c r="A89" s="241"/>
      <c r="B89" s="262"/>
      <c r="C89" s="262"/>
      <c r="D89" s="238"/>
      <c r="E89" s="263"/>
      <c r="F89" s="264"/>
      <c r="G89" s="256"/>
      <c r="H89" s="99"/>
      <c r="I89" s="247"/>
      <c r="J89" s="101" t="s">
        <v>35</v>
      </c>
      <c r="K89" s="102">
        <v>33.58</v>
      </c>
      <c r="L89" s="84">
        <f>J17</f>
        <v>0</v>
      </c>
      <c r="M89" s="85">
        <f t="shared" si="2"/>
        <v>0</v>
      </c>
      <c r="N89" s="265"/>
      <c r="O89" s="126"/>
      <c r="P89" s="127"/>
      <c r="Q89" s="89">
        <f t="shared" si="0"/>
        <v>0</v>
      </c>
      <c r="R89" s="90">
        <f t="shared" si="1"/>
        <v>0</v>
      </c>
      <c r="S89" s="133"/>
      <c r="U89"/>
    </row>
    <row r="90" spans="1:21" ht="22.5" customHeight="1">
      <c r="A90" s="94">
        <v>56</v>
      </c>
      <c r="B90" s="262"/>
      <c r="C90" s="262"/>
      <c r="D90" s="95" t="s">
        <v>202</v>
      </c>
      <c r="E90" s="263"/>
      <c r="F90" s="136">
        <v>81</v>
      </c>
      <c r="G90" s="266" t="s">
        <v>203</v>
      </c>
      <c r="H90" s="99"/>
      <c r="I90" s="100" t="s">
        <v>21</v>
      </c>
      <c r="J90" s="101" t="s">
        <v>15</v>
      </c>
      <c r="K90" s="102">
        <v>34.82</v>
      </c>
      <c r="L90" s="84">
        <f>J11</f>
        <v>0</v>
      </c>
      <c r="M90" s="85">
        <f t="shared" si="2"/>
        <v>0</v>
      </c>
      <c r="N90" s="135">
        <v>27</v>
      </c>
      <c r="O90" s="87">
        <f>$J$18</f>
        <v>0</v>
      </c>
      <c r="P90" s="88">
        <f>ROUND(N90*O90*24,2)</f>
        <v>0</v>
      </c>
      <c r="Q90" s="89">
        <f t="shared" si="0"/>
        <v>0</v>
      </c>
      <c r="R90" s="90">
        <f t="shared" si="1"/>
        <v>0</v>
      </c>
      <c r="S90" s="133"/>
      <c r="U90"/>
    </row>
    <row r="91" spans="1:21" ht="22.5" customHeight="1">
      <c r="A91" s="137">
        <v>57</v>
      </c>
      <c r="B91" s="262"/>
      <c r="C91" s="262"/>
      <c r="D91" s="138" t="s">
        <v>204</v>
      </c>
      <c r="E91" s="263"/>
      <c r="F91" s="136">
        <v>69</v>
      </c>
      <c r="G91" s="266"/>
      <c r="H91" s="134"/>
      <c r="I91" s="139" t="s">
        <v>205</v>
      </c>
      <c r="J91" s="140" t="s">
        <v>15</v>
      </c>
      <c r="K91" s="141">
        <v>68.12</v>
      </c>
      <c r="L91" s="142">
        <f>J9</f>
        <v>0</v>
      </c>
      <c r="M91" s="143">
        <f t="shared" si="2"/>
        <v>0</v>
      </c>
      <c r="N91" s="144">
        <v>7</v>
      </c>
      <c r="O91" s="145">
        <f>$J$18</f>
        <v>0</v>
      </c>
      <c r="P91" s="88">
        <f>ROUND(N91*O91*24,2)</f>
        <v>0</v>
      </c>
      <c r="Q91" s="146">
        <f t="shared" si="0"/>
        <v>0</v>
      </c>
      <c r="R91" s="90">
        <f t="shared" si="1"/>
        <v>0</v>
      </c>
      <c r="S91" s="147"/>
      <c r="U91"/>
    </row>
    <row r="92" spans="1:19" ht="27" customHeight="1">
      <c r="A92" s="148">
        <v>58</v>
      </c>
      <c r="B92" s="267" t="s">
        <v>206</v>
      </c>
      <c r="C92" s="267"/>
      <c r="D92" s="267"/>
      <c r="E92" s="267"/>
      <c r="F92" s="267"/>
      <c r="G92" s="267"/>
      <c r="H92" s="149"/>
      <c r="I92" s="268" t="s">
        <v>207</v>
      </c>
      <c r="J92" s="268"/>
      <c r="K92" s="150">
        <f>SUM(K26:K91)</f>
        <v>8110.680000000001</v>
      </c>
      <c r="L92" s="151" t="s">
        <v>208</v>
      </c>
      <c r="M92" s="152">
        <f>SUM(M26:M91)</f>
        <v>0</v>
      </c>
      <c r="N92" s="153">
        <f>SUM(N26:N91)</f>
        <v>206</v>
      </c>
      <c r="O92" s="151" t="s">
        <v>208</v>
      </c>
      <c r="P92" s="154">
        <f>SUM(P26:P91)</f>
        <v>0</v>
      </c>
      <c r="Q92" s="155">
        <f>SUM(Q26:Q91)</f>
        <v>0</v>
      </c>
      <c r="R92" s="156">
        <f>SUM(R26:R91)</f>
        <v>0</v>
      </c>
      <c r="S92" s="157">
        <f>SUM(S26:S87)</f>
        <v>0</v>
      </c>
    </row>
    <row r="93" spans="1:19" ht="25.5" customHeight="1">
      <c r="A93" s="269" t="s">
        <v>50</v>
      </c>
      <c r="B93" s="270">
        <v>1</v>
      </c>
      <c r="C93" s="270"/>
      <c r="D93" s="158"/>
      <c r="E93" s="159"/>
      <c r="F93" s="160"/>
      <c r="G93" s="161">
        <v>2</v>
      </c>
      <c r="H93" s="159"/>
      <c r="I93" s="159">
        <v>3</v>
      </c>
      <c r="J93" s="162">
        <v>4</v>
      </c>
      <c r="K93" s="163">
        <v>5</v>
      </c>
      <c r="L93" s="164">
        <v>6</v>
      </c>
      <c r="M93" s="165" t="s">
        <v>74</v>
      </c>
      <c r="N93" s="158">
        <v>8</v>
      </c>
      <c r="O93" s="166">
        <v>9</v>
      </c>
      <c r="P93" s="50" t="s">
        <v>209</v>
      </c>
      <c r="Q93" s="167" t="s">
        <v>76</v>
      </c>
      <c r="R93" s="168" t="s">
        <v>77</v>
      </c>
      <c r="S93" s="169"/>
    </row>
    <row r="94" spans="1:18" ht="15" customHeight="1">
      <c r="A94" s="269"/>
      <c r="B94" s="271" t="str">
        <f>B22</f>
        <v>Odbiorca/ Nabywca</v>
      </c>
      <c r="C94" s="271"/>
      <c r="D94" s="271" t="s">
        <v>52</v>
      </c>
      <c r="E94" s="272" t="s">
        <v>53</v>
      </c>
      <c r="F94" s="273" t="s">
        <v>54</v>
      </c>
      <c r="G94" s="274" t="s">
        <v>55</v>
      </c>
      <c r="H94" s="275" t="s">
        <v>56</v>
      </c>
      <c r="I94" s="276" t="s">
        <v>63</v>
      </c>
      <c r="J94" s="277" t="s">
        <v>10</v>
      </c>
      <c r="K94" s="278" t="s">
        <v>71</v>
      </c>
      <c r="L94" s="226" t="s">
        <v>59</v>
      </c>
      <c r="M94" s="226"/>
      <c r="N94" s="279" t="s">
        <v>66</v>
      </c>
      <c r="O94" s="280" t="s">
        <v>60</v>
      </c>
      <c r="P94" s="280"/>
      <c r="Q94" s="281" t="s">
        <v>61</v>
      </c>
      <c r="R94" s="281"/>
    </row>
    <row r="95" spans="1:18" ht="14.25" customHeight="1">
      <c r="A95" s="269"/>
      <c r="B95" s="271"/>
      <c r="C95" s="271"/>
      <c r="D95" s="271"/>
      <c r="E95" s="272"/>
      <c r="F95" s="273"/>
      <c r="G95" s="274"/>
      <c r="H95" s="275"/>
      <c r="I95" s="276"/>
      <c r="J95" s="277"/>
      <c r="K95" s="278"/>
      <c r="L95" s="282" t="s">
        <v>72</v>
      </c>
      <c r="M95" s="282"/>
      <c r="N95" s="279"/>
      <c r="O95" s="282" t="s">
        <v>72</v>
      </c>
      <c r="P95" s="282"/>
      <c r="Q95" s="170" t="s">
        <v>72</v>
      </c>
      <c r="R95" s="171" t="s">
        <v>73</v>
      </c>
    </row>
    <row r="96" spans="1:18" ht="37.5" customHeight="1">
      <c r="A96" s="269"/>
      <c r="B96" s="271"/>
      <c r="C96" s="271"/>
      <c r="D96" s="271"/>
      <c r="E96" s="272"/>
      <c r="F96" s="172" t="s">
        <v>70</v>
      </c>
      <c r="G96" s="274"/>
      <c r="H96" s="275"/>
      <c r="I96" s="283" t="s">
        <v>57</v>
      </c>
      <c r="J96" s="283"/>
      <c r="K96" s="173" t="s">
        <v>58</v>
      </c>
      <c r="L96" s="174" t="s">
        <v>64</v>
      </c>
      <c r="M96" s="175" t="s">
        <v>65</v>
      </c>
      <c r="N96" s="279"/>
      <c r="O96" s="176" t="s">
        <v>67</v>
      </c>
      <c r="P96" s="177" t="s">
        <v>210</v>
      </c>
      <c r="Q96" s="284" t="s">
        <v>211</v>
      </c>
      <c r="R96" s="284"/>
    </row>
    <row r="97" ht="13.5" customHeight="1">
      <c r="A97" s="178"/>
    </row>
    <row r="103" spans="6:18" ht="14.25" customHeight="1">
      <c r="F103" s="2"/>
      <c r="G103" s="285" t="s">
        <v>212</v>
      </c>
      <c r="H103" s="285"/>
      <c r="J103" s="1" t="s">
        <v>213</v>
      </c>
      <c r="K103" s="285" t="s">
        <v>212</v>
      </c>
      <c r="L103" s="285"/>
      <c r="N103" s="191" t="s">
        <v>214</v>
      </c>
      <c r="O103" s="191"/>
      <c r="P103" s="191"/>
      <c r="Q103" s="191"/>
      <c r="R103" s="191"/>
    </row>
    <row r="104" spans="4:18" ht="14.25" customHeight="1">
      <c r="D104" s="179"/>
      <c r="E104" s="180"/>
      <c r="F104" s="180"/>
      <c r="G104" s="286" t="s">
        <v>215</v>
      </c>
      <c r="H104" s="286"/>
      <c r="I104" s="180"/>
      <c r="K104" s="286" t="s">
        <v>216</v>
      </c>
      <c r="L104" s="286"/>
      <c r="N104" s="286" t="s">
        <v>217</v>
      </c>
      <c r="O104" s="286"/>
      <c r="P104" s="286"/>
      <c r="Q104" s="286"/>
      <c r="R104" s="286"/>
    </row>
  </sheetData>
  <sheetProtection selectLockedCells="1"/>
  <mergeCells count="201">
    <mergeCell ref="G103:H103"/>
    <mergeCell ref="K103:L103"/>
    <mergeCell ref="N103:R103"/>
    <mergeCell ref="G104:H104"/>
    <mergeCell ref="K104:L104"/>
    <mergeCell ref="N104:R104"/>
    <mergeCell ref="N94:N96"/>
    <mergeCell ref="O94:P94"/>
    <mergeCell ref="Q94:R94"/>
    <mergeCell ref="L95:M95"/>
    <mergeCell ref="O95:P95"/>
    <mergeCell ref="I96:J96"/>
    <mergeCell ref="Q96:R96"/>
    <mergeCell ref="G94:G96"/>
    <mergeCell ref="H94:H96"/>
    <mergeCell ref="I94:I95"/>
    <mergeCell ref="J94:J95"/>
    <mergeCell ref="K94:K95"/>
    <mergeCell ref="L94:M94"/>
    <mergeCell ref="N88:N89"/>
    <mergeCell ref="G90:G91"/>
    <mergeCell ref="B92:G92"/>
    <mergeCell ref="I92:J92"/>
    <mergeCell ref="A93:A96"/>
    <mergeCell ref="B93:C93"/>
    <mergeCell ref="B94:C96"/>
    <mergeCell ref="D94:D96"/>
    <mergeCell ref="E94:E96"/>
    <mergeCell ref="F94:F95"/>
    <mergeCell ref="I86:I87"/>
    <mergeCell ref="N86:N87"/>
    <mergeCell ref="S86:S87"/>
    <mergeCell ref="A88:A89"/>
    <mergeCell ref="B88:C91"/>
    <mergeCell ref="D88:D89"/>
    <mergeCell ref="E88:E91"/>
    <mergeCell ref="F88:F89"/>
    <mergeCell ref="G88:G89"/>
    <mergeCell ref="I88:I89"/>
    <mergeCell ref="A86:A87"/>
    <mergeCell ref="B86:C87"/>
    <mergeCell ref="D86:D87"/>
    <mergeCell ref="E86:E87"/>
    <mergeCell ref="F86:F87"/>
    <mergeCell ref="G86:G87"/>
    <mergeCell ref="B74:C80"/>
    <mergeCell ref="S75:S79"/>
    <mergeCell ref="H77:H79"/>
    <mergeCell ref="A81:A82"/>
    <mergeCell ref="B81:C85"/>
    <mergeCell ref="D81:D82"/>
    <mergeCell ref="F81:F82"/>
    <mergeCell ref="G81:G82"/>
    <mergeCell ref="I81:I82"/>
    <mergeCell ref="N81:N82"/>
    <mergeCell ref="I61:I62"/>
    <mergeCell ref="N61:N62"/>
    <mergeCell ref="A63:A64"/>
    <mergeCell ref="D63:D64"/>
    <mergeCell ref="E63:E64"/>
    <mergeCell ref="F63:F64"/>
    <mergeCell ref="G63:G64"/>
    <mergeCell ref="H63:H64"/>
    <mergeCell ref="I63:I64"/>
    <mergeCell ref="N63:N64"/>
    <mergeCell ref="H59:H60"/>
    <mergeCell ref="I59:I60"/>
    <mergeCell ref="N59:N60"/>
    <mergeCell ref="S59:S73"/>
    <mergeCell ref="A61:A62"/>
    <mergeCell ref="D61:D62"/>
    <mergeCell ref="E61:E62"/>
    <mergeCell ref="F61:F62"/>
    <mergeCell ref="G61:G62"/>
    <mergeCell ref="H61:H62"/>
    <mergeCell ref="B51:C54"/>
    <mergeCell ref="S51:S54"/>
    <mergeCell ref="B55:C58"/>
    <mergeCell ref="S55:S58"/>
    <mergeCell ref="A59:A60"/>
    <mergeCell ref="B59:C73"/>
    <mergeCell ref="D59:D60"/>
    <mergeCell ref="E59:E60"/>
    <mergeCell ref="F59:F60"/>
    <mergeCell ref="G59:G60"/>
    <mergeCell ref="B43:C43"/>
    <mergeCell ref="B44:C46"/>
    <mergeCell ref="S44:S46"/>
    <mergeCell ref="B47:C48"/>
    <mergeCell ref="S47:S48"/>
    <mergeCell ref="B49:C50"/>
    <mergeCell ref="S49:S50"/>
    <mergeCell ref="F41:F42"/>
    <mergeCell ref="G41:G42"/>
    <mergeCell ref="H41:H42"/>
    <mergeCell ref="I41:I42"/>
    <mergeCell ref="N41:N42"/>
    <mergeCell ref="S41:S42"/>
    <mergeCell ref="B38:C39"/>
    <mergeCell ref="B40:C40"/>
    <mergeCell ref="A41:A42"/>
    <mergeCell ref="B41:C42"/>
    <mergeCell ref="D41:D42"/>
    <mergeCell ref="E41:E42"/>
    <mergeCell ref="N31:N32"/>
    <mergeCell ref="S31:S32"/>
    <mergeCell ref="B33:C33"/>
    <mergeCell ref="B34:C34"/>
    <mergeCell ref="B35:C35"/>
    <mergeCell ref="B36:C37"/>
    <mergeCell ref="N28:N29"/>
    <mergeCell ref="B30:C30"/>
    <mergeCell ref="A31:A32"/>
    <mergeCell ref="B31:C32"/>
    <mergeCell ref="D31:D32"/>
    <mergeCell ref="E31:E32"/>
    <mergeCell ref="F31:F32"/>
    <mergeCell ref="G31:G32"/>
    <mergeCell ref="H31:H32"/>
    <mergeCell ref="I31:I32"/>
    <mergeCell ref="B26:C26"/>
    <mergeCell ref="B27:C29"/>
    <mergeCell ref="D27:D29"/>
    <mergeCell ref="S27:S29"/>
    <mergeCell ref="A28:A29"/>
    <mergeCell ref="E28:E29"/>
    <mergeCell ref="F28:F29"/>
    <mergeCell ref="G28:G29"/>
    <mergeCell ref="H28:H29"/>
    <mergeCell ref="I28:I29"/>
    <mergeCell ref="S22:S23"/>
    <mergeCell ref="I23:I24"/>
    <mergeCell ref="J23:J24"/>
    <mergeCell ref="N23:N24"/>
    <mergeCell ref="Q23:R23"/>
    <mergeCell ref="B25:C25"/>
    <mergeCell ref="H22:H24"/>
    <mergeCell ref="I22:J22"/>
    <mergeCell ref="K22:K23"/>
    <mergeCell ref="L22:M22"/>
    <mergeCell ref="N22:P22"/>
    <mergeCell ref="Q22:R22"/>
    <mergeCell ref="A21:B21"/>
    <mergeCell ref="C21:G21"/>
    <mergeCell ref="A22:A25"/>
    <mergeCell ref="B22:C24"/>
    <mergeCell ref="D22:D24"/>
    <mergeCell ref="E22:E24"/>
    <mergeCell ref="F22:F23"/>
    <mergeCell ref="G22:G24"/>
    <mergeCell ref="C18:I18"/>
    <mergeCell ref="J18:K18"/>
    <mergeCell ref="M18:R18"/>
    <mergeCell ref="C19:I19"/>
    <mergeCell ref="J19:K19"/>
    <mergeCell ref="M19:R19"/>
    <mergeCell ref="C16:C17"/>
    <mergeCell ref="E16:I16"/>
    <mergeCell ref="J16:K16"/>
    <mergeCell ref="M16:R16"/>
    <mergeCell ref="E17:I17"/>
    <mergeCell ref="J17:K17"/>
    <mergeCell ref="M17:R17"/>
    <mergeCell ref="C14:C15"/>
    <mergeCell ref="E14:I14"/>
    <mergeCell ref="J14:K14"/>
    <mergeCell ref="M14:R14"/>
    <mergeCell ref="E15:I15"/>
    <mergeCell ref="J15:K15"/>
    <mergeCell ref="M15:R15"/>
    <mergeCell ref="C12:C13"/>
    <mergeCell ref="E12:I12"/>
    <mergeCell ref="J12:K12"/>
    <mergeCell ref="M12:R12"/>
    <mergeCell ref="E13:I13"/>
    <mergeCell ref="J13:K13"/>
    <mergeCell ref="M13:R13"/>
    <mergeCell ref="J8:K8"/>
    <mergeCell ref="E9:I11"/>
    <mergeCell ref="J9:K9"/>
    <mergeCell ref="M9:R9"/>
    <mergeCell ref="J10:K10"/>
    <mergeCell ref="M10:R10"/>
    <mergeCell ref="J11:K11"/>
    <mergeCell ref="M11:R11"/>
    <mergeCell ref="B5:D5"/>
    <mergeCell ref="E5:K5"/>
    <mergeCell ref="B6:C6"/>
    <mergeCell ref="E6:J6"/>
    <mergeCell ref="M6:R6"/>
    <mergeCell ref="B7:B8"/>
    <mergeCell ref="E7:I7"/>
    <mergeCell ref="J7:K7"/>
    <mergeCell ref="M7:R7"/>
    <mergeCell ref="E8:I8"/>
    <mergeCell ref="B2:D3"/>
    <mergeCell ref="G2:L3"/>
    <mergeCell ref="M3:R3"/>
    <mergeCell ref="E4:I4"/>
    <mergeCell ref="J4:K4"/>
    <mergeCell ref="M4:R4"/>
  </mergeCells>
  <dataValidations count="2">
    <dataValidation type="list" allowBlank="1" showErrorMessage="1" sqref="H26:H28 H30:H31 H33:H41 H43:H59 H61 H63 H65:H78">
      <formula1>"1 mies.,2 mies."</formula1>
      <formula2>0</formula2>
    </dataValidation>
    <dataValidation showErrorMessage="1" sqref="K6">
      <formula1>0</formula1>
      <formula2>0</formula2>
    </dataValidation>
  </dataValidations>
  <printOptions/>
  <pageMargins left="0.12986111111111112" right="0.09930555555555555" top="0.16805555555555557" bottom="0.5027777777777778" header="0.06944444444444445" footer="0.2375"/>
  <pageSetup firstPageNumber="1" useFirstPageNumber="1" horizontalDpi="300" verticalDpi="300" orientation="landscape" paperSize="9"/>
  <headerFooter alignWithMargins="0">
    <oddFooter>&amp;R&amp;"Times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Jowita Olczyk</cp:lastModifiedBy>
  <dcterms:modified xsi:type="dcterms:W3CDTF">2017-10-30T10:41:01Z</dcterms:modified>
  <cp:category/>
  <cp:version/>
  <cp:contentType/>
  <cp:contentStatus/>
</cp:coreProperties>
</file>